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G102" i="1"/>
  <c r="G103"/>
  <c r="G104"/>
  <c r="F102"/>
  <c r="F103"/>
  <c r="F104"/>
  <c r="D20"/>
  <c r="D25"/>
  <c r="G23"/>
  <c r="C20"/>
  <c r="F23"/>
  <c r="D151"/>
  <c r="E166"/>
  <c r="E102"/>
  <c r="G52"/>
  <c r="F52"/>
  <c r="D102"/>
  <c r="C102"/>
  <c r="D158"/>
  <c r="D115"/>
  <c r="D29"/>
  <c r="E50"/>
  <c r="E10" l="1"/>
  <c r="E20"/>
  <c r="G48"/>
  <c r="F48"/>
  <c r="E58"/>
  <c r="D58"/>
  <c r="D56" s="1"/>
  <c r="C58"/>
  <c r="F87"/>
  <c r="G87"/>
  <c r="F54"/>
  <c r="F53"/>
  <c r="D15"/>
  <c r="G55"/>
  <c r="D27"/>
  <c r="G118"/>
  <c r="F118"/>
  <c r="G91"/>
  <c r="D50"/>
  <c r="F65"/>
  <c r="G65"/>
  <c r="G107"/>
  <c r="F107"/>
  <c r="D108"/>
  <c r="D106" s="1"/>
  <c r="E108"/>
  <c r="E106" s="1"/>
  <c r="E105" s="1"/>
  <c r="C108"/>
  <c r="C106" s="1"/>
  <c r="G110"/>
  <c r="F110"/>
  <c r="F68"/>
  <c r="G68"/>
  <c r="G90"/>
  <c r="G53"/>
  <c r="G54"/>
  <c r="G51"/>
  <c r="F77"/>
  <c r="G77"/>
  <c r="D49"/>
  <c r="D36"/>
  <c r="D47"/>
  <c r="E47"/>
  <c r="F47" s="1"/>
  <c r="C47"/>
  <c r="G47" l="1"/>
  <c r="G50"/>
  <c r="D46"/>
  <c r="D35" l="1"/>
  <c r="D34" s="1"/>
  <c r="D149"/>
  <c r="G101"/>
  <c r="F100"/>
  <c r="G100"/>
  <c r="G97"/>
  <c r="G98"/>
  <c r="G93"/>
  <c r="G59"/>
  <c r="G61"/>
  <c r="C50"/>
  <c r="F50" s="1"/>
  <c r="F45"/>
  <c r="G26"/>
  <c r="G28"/>
  <c r="G22"/>
  <c r="G94"/>
  <c r="F66"/>
  <c r="F67"/>
  <c r="G67"/>
  <c r="C56"/>
  <c r="F98"/>
  <c r="F96"/>
  <c r="E56"/>
  <c r="E35" s="1"/>
  <c r="G66"/>
  <c r="F94"/>
  <c r="G96"/>
  <c r="C105"/>
  <c r="D105"/>
  <c r="F30"/>
  <c r="G30"/>
  <c r="C151"/>
  <c r="C125"/>
  <c r="C123"/>
  <c r="C115"/>
  <c r="D166"/>
  <c r="D172"/>
  <c r="D171" s="1"/>
  <c r="D164"/>
  <c r="C149"/>
  <c r="F59"/>
  <c r="F60"/>
  <c r="C127"/>
  <c r="D127"/>
  <c r="C158"/>
  <c r="C147"/>
  <c r="D141"/>
  <c r="C141"/>
  <c r="C139"/>
  <c r="D133"/>
  <c r="C133"/>
  <c r="C131"/>
  <c r="D147"/>
  <c r="G120"/>
  <c r="F120"/>
  <c r="E29"/>
  <c r="G29" s="1"/>
  <c r="C29"/>
  <c r="F91"/>
  <c r="E169"/>
  <c r="E123"/>
  <c r="G38"/>
  <c r="G40"/>
  <c r="G41"/>
  <c r="G42"/>
  <c r="G44"/>
  <c r="G45"/>
  <c r="F38"/>
  <c r="F40"/>
  <c r="F41"/>
  <c r="F42"/>
  <c r="F44"/>
  <c r="F51"/>
  <c r="F90"/>
  <c r="E36"/>
  <c r="C7"/>
  <c r="D7"/>
  <c r="E7"/>
  <c r="G7"/>
  <c r="F8"/>
  <c r="G8"/>
  <c r="F9"/>
  <c r="G9"/>
  <c r="C10"/>
  <c r="D10"/>
  <c r="G10"/>
  <c r="F11"/>
  <c r="G11"/>
  <c r="F12"/>
  <c r="G12"/>
  <c r="C15"/>
  <c r="E15"/>
  <c r="F15"/>
  <c r="G15"/>
  <c r="F16"/>
  <c r="G16"/>
  <c r="F18"/>
  <c r="G18"/>
  <c r="C19"/>
  <c r="D19"/>
  <c r="E19"/>
  <c r="G20"/>
  <c r="F21"/>
  <c r="G21"/>
  <c r="F22"/>
  <c r="F24"/>
  <c r="G24"/>
  <c r="C25"/>
  <c r="E25"/>
  <c r="F26"/>
  <c r="C27"/>
  <c r="E27"/>
  <c r="F27" s="1"/>
  <c r="F28"/>
  <c r="F29"/>
  <c r="F31"/>
  <c r="G31"/>
  <c r="F32"/>
  <c r="G32"/>
  <c r="C36"/>
  <c r="F37"/>
  <c r="G37"/>
  <c r="C43"/>
  <c r="C39" s="1"/>
  <c r="D43"/>
  <c r="D39"/>
  <c r="E43"/>
  <c r="E39" s="1"/>
  <c r="C49"/>
  <c r="C46" s="1"/>
  <c r="E49"/>
  <c r="F55"/>
  <c r="F57"/>
  <c r="G57"/>
  <c r="G58"/>
  <c r="F61"/>
  <c r="F62"/>
  <c r="G62"/>
  <c r="F63"/>
  <c r="G63"/>
  <c r="F64"/>
  <c r="G64"/>
  <c r="F69"/>
  <c r="G69"/>
  <c r="F70"/>
  <c r="G70"/>
  <c r="F71"/>
  <c r="G71"/>
  <c r="F72"/>
  <c r="G72"/>
  <c r="F73"/>
  <c r="G73"/>
  <c r="F74"/>
  <c r="G74"/>
  <c r="F75"/>
  <c r="G75"/>
  <c r="F76"/>
  <c r="G76"/>
  <c r="F78"/>
  <c r="G78"/>
  <c r="F79"/>
  <c r="G79"/>
  <c r="F80"/>
  <c r="G80"/>
  <c r="F81"/>
  <c r="G81"/>
  <c r="F82"/>
  <c r="G82"/>
  <c r="F83"/>
  <c r="G83"/>
  <c r="F84"/>
  <c r="G84"/>
  <c r="F85"/>
  <c r="G85"/>
  <c r="F86"/>
  <c r="G86"/>
  <c r="F88"/>
  <c r="G88"/>
  <c r="F92"/>
  <c r="G92"/>
  <c r="F93"/>
  <c r="F95"/>
  <c r="G95"/>
  <c r="F97"/>
  <c r="F99"/>
  <c r="G99"/>
  <c r="F101"/>
  <c r="F108"/>
  <c r="G108"/>
  <c r="F109"/>
  <c r="G109"/>
  <c r="F111"/>
  <c r="G111"/>
  <c r="F112"/>
  <c r="G112"/>
  <c r="E115"/>
  <c r="F117"/>
  <c r="G117"/>
  <c r="F119"/>
  <c r="G119"/>
  <c r="F121"/>
  <c r="G121"/>
  <c r="F122"/>
  <c r="G122"/>
  <c r="D123"/>
  <c r="G123" s="1"/>
  <c r="F124"/>
  <c r="G124"/>
  <c r="D125"/>
  <c r="E125"/>
  <c r="G125" s="1"/>
  <c r="F125"/>
  <c r="F126"/>
  <c r="G126"/>
  <c r="E127"/>
  <c r="F128"/>
  <c r="G128"/>
  <c r="F129"/>
  <c r="G129"/>
  <c r="F130"/>
  <c r="G130"/>
  <c r="D131"/>
  <c r="E131"/>
  <c r="F131" s="1"/>
  <c r="F132"/>
  <c r="G132"/>
  <c r="E133"/>
  <c r="F134"/>
  <c r="G134"/>
  <c r="F135"/>
  <c r="G135"/>
  <c r="F136"/>
  <c r="G136"/>
  <c r="F137"/>
  <c r="G137"/>
  <c r="F138"/>
  <c r="G138"/>
  <c r="D139"/>
  <c r="E139"/>
  <c r="F139" s="1"/>
  <c r="F140"/>
  <c r="G140"/>
  <c r="E141"/>
  <c r="F142"/>
  <c r="G142"/>
  <c r="F143"/>
  <c r="G143"/>
  <c r="F144"/>
  <c r="G144"/>
  <c r="F145"/>
  <c r="G145"/>
  <c r="F146"/>
  <c r="G146"/>
  <c r="E147"/>
  <c r="F147" s="1"/>
  <c r="F148"/>
  <c r="G148"/>
  <c r="E149"/>
  <c r="F150"/>
  <c r="E151"/>
  <c r="G151" s="1"/>
  <c r="F152"/>
  <c r="G152"/>
  <c r="F153"/>
  <c r="G153"/>
  <c r="E159"/>
  <c r="E161"/>
  <c r="C166"/>
  <c r="E163"/>
  <c r="E158" s="1"/>
  <c r="E168"/>
  <c r="C169"/>
  <c r="C168" s="1"/>
  <c r="D169"/>
  <c r="D168" s="1"/>
  <c r="C172"/>
  <c r="C171" s="1"/>
  <c r="E172"/>
  <c r="E171" s="1"/>
  <c r="C6"/>
  <c r="F20"/>
  <c r="F7"/>
  <c r="F58"/>
  <c r="F49"/>
  <c r="F151"/>
  <c r="F141"/>
  <c r="F106"/>
  <c r="G106"/>
  <c r="G105"/>
  <c r="F105"/>
  <c r="C35" l="1"/>
  <c r="C34" s="1"/>
  <c r="G141"/>
  <c r="G127"/>
  <c r="F36"/>
  <c r="E6"/>
  <c r="F19"/>
  <c r="F10"/>
  <c r="E154"/>
  <c r="F123"/>
  <c r="F39"/>
  <c r="G39"/>
  <c r="F6"/>
  <c r="G19"/>
  <c r="D6"/>
  <c r="G6" s="1"/>
  <c r="G131"/>
  <c r="G43"/>
  <c r="G36"/>
  <c r="C154"/>
  <c r="F25"/>
  <c r="F43"/>
  <c r="F149"/>
  <c r="G133"/>
  <c r="F133"/>
  <c r="G147"/>
  <c r="F127"/>
  <c r="D154"/>
  <c r="F115"/>
  <c r="D157"/>
  <c r="E46"/>
  <c r="G49"/>
  <c r="C157"/>
  <c r="G27"/>
  <c r="G25"/>
  <c r="E157"/>
  <c r="G139"/>
  <c r="G56"/>
  <c r="G115"/>
  <c r="F56"/>
  <c r="G154" l="1"/>
  <c r="F154"/>
  <c r="E34"/>
  <c r="E113" s="1"/>
  <c r="E156" s="1"/>
  <c r="G35"/>
  <c r="G46"/>
  <c r="F46"/>
  <c r="D113"/>
  <c r="G113" s="1"/>
  <c r="G34"/>
  <c r="F35"/>
  <c r="D156" l="1"/>
  <c r="C113"/>
  <c r="F34"/>
  <c r="C156" l="1"/>
  <c r="F113"/>
</calcChain>
</file>

<file path=xl/sharedStrings.xml><?xml version="1.0" encoding="utf-8"?>
<sst xmlns="http://schemas.openxmlformats.org/spreadsheetml/2006/main" count="344" uniqueCount="337">
  <si>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</si>
  <si>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</si>
  <si>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</si>
  <si>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</si>
  <si>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</si>
  <si>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</si>
  <si>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</si>
  <si>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</si>
  <si>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</si>
  <si>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</si>
  <si>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</si>
  <si>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</si>
  <si>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</si>
  <si>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</si>
  <si>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</si>
  <si>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</si>
  <si>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</si>
  <si>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</si>
  <si>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</si>
  <si>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</si>
  <si>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</si>
  <si>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</si>
  <si>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</si>
  <si>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</si>
  <si>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</si>
  <si>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</si>
  <si>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</si>
  <si>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</si>
  <si>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</si>
  <si>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</si>
  <si>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</si>
  <si>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</si>
  <si>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</si>
  <si>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</si>
  <si>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</si>
  <si>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</si>
  <si>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</si>
  <si>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</si>
  <si>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</si>
  <si>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</si>
  <si>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</si>
  <si>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</si>
  <si>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</si>
  <si>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</si>
  <si>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</si>
  <si>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</si>
  <si>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</si>
  <si>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</si>
  <si>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</si>
  <si>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</si>
  <si>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</si>
  <si>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</si>
  <si>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</si>
  <si>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</si>
  <si>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</si>
  <si>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</si>
  <si>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</si>
  <si>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</si>
  <si>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</si>
  <si>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</si>
  <si>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</si>
  <si>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</si>
  <si>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</si>
  <si>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</si>
  <si>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</si>
  <si>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</si>
  <si>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</si>
  <si>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</si>
  <si>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</si>
  <si>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</si>
  <si>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</si>
  <si>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</si>
  <si>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</si>
  <si>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</si>
  <si>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</si>
  <si>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</si>
  <si>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</si>
  <si>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</si>
  <si>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</si>
  <si>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</si>
  <si>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</si>
  <si>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</si>
  <si>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</si>
  <si>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</si>
  <si>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</si>
  <si>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</si>
  <si>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</si>
  <si>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</si>
  <si>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</si>
  <si>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</si>
  <si>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</si>
  <si>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</si>
  <si>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</si>
  <si>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</si>
  <si>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</si>
  <si>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</si>
  <si>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</si>
  <si>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</si>
  <si>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</si>
  <si>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</si>
  <si>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</si>
  <si>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</si>
  <si>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</si>
  <si>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</si>
  <si>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</si>
  <si>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</si>
  <si>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</si>
  <si>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</si>
  <si>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</si>
  <si>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</si>
  <si>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</si>
  <si>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</si>
  <si>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</si>
  <si>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</si>
  <si>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</si>
  <si>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</si>
  <si>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</si>
  <si>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</si>
  <si>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</si>
  <si>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</si>
  <si>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</si>
  <si>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</si>
  <si>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</si>
  <si>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</si>
  <si>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</si>
  <si>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</si>
  <si>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</si>
  <si>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</si>
  <si>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</si>
  <si>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</si>
  <si>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</si>
  <si>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</si>
  <si>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</si>
  <si>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</si>
  <si>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</si>
  <si>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</si>
  <si>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</si>
  <si>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</si>
  <si>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</si>
  <si>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</si>
  <si>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</si>
  <si>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</si>
  <si>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</si>
  <si>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</si>
  <si>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</si>
  <si>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</si>
  <si>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</si>
  <si>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</si>
  <si>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</si>
  <si>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</si>
  <si>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</si>
  <si>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</si>
  <si>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</si>
  <si>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</si>
  <si>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</si>
  <si>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</si>
  <si>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</si>
  <si>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</si>
  <si>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</si>
  <si>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</si>
  <si>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</si>
  <si>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</si>
  <si>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</si>
  <si>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</si>
  <si>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</si>
  <si>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</si>
  <si>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</si>
  <si>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</si>
  <si>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</si>
  <si>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</si>
  <si>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</si>
  <si>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</si>
  <si>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</si>
  <si>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</si>
  <si>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</si>
  <si>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</si>
  <si>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</si>
  <si>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</si>
  <si>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</si>
  <si>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</si>
  <si>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</si>
  <si>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</si>
  <si>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</si>
  <si>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</si>
  <si>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</si>
  <si>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</si>
  <si>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</si>
  <si>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</si>
  <si>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</si>
  <si>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</si>
  <si>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</si>
  <si>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</si>
  <si>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</si>
  <si>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</si>
  <si>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</si>
  <si>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</si>
  <si>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</si>
  <si>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</si>
  <si>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</si>
  <si>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</si>
  <si>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</si>
  <si>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</si>
  <si>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</si>
  <si>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</si>
  <si>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</si>
  <si>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</si>
  <si>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</si>
  <si>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</si>
  <si>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</si>
  <si>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</si>
  <si>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</si>
  <si>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</si>
  <si>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</si>
  <si>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</si>
  <si>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</si>
  <si>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</si>
  <si>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</si>
  <si>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</si>
  <si>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</si>
  <si>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</si>
  <si>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</si>
  <si>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</si>
  <si>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</si>
  <si>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</si>
  <si>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</si>
  <si>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</si>
  <si>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</si>
  <si>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</si>
  <si>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</si>
  <si>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</si>
  <si>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</si>
  <si>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</si>
  <si>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</si>
  <si>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</si>
  <si>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</si>
  <si>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</si>
  <si>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</si>
  <si>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</si>
  <si>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</si>
  <si>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</si>
  <si>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</si>
  <si>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</si>
  <si>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</si>
  <si>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</si>
  <si>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</si>
  <si>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</si>
  <si>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</si>
  <si>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</si>
  <si>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</si>
  <si>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</si>
  <si>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</si>
  <si>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</si>
  <si>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</si>
  <si>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</si>
  <si>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</si>
  <si>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</si>
  <si>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</si>
  <si>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</si>
  <si>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</si>
  <si>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</si>
  <si>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</si>
  <si>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</si>
  <si>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</si>
  <si>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</si>
  <si>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</si>
  <si>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</si>
  <si>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</si>
  <si>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</si>
  <si>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</si>
  <si>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</si>
  <si>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</si>
  <si>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</si>
  <si>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</si>
  <si>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</si>
  <si>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</si>
  <si>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</si>
  <si>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</si>
  <si>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</si>
  <si>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</si>
  <si>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</si>
  <si>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</si>
  <si>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</si>
  <si>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</si>
  <si>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</si>
  <si>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</si>
  <si>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</si>
  <si>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</si>
  <si>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</si>
  <si>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</si>
  <si>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</si>
  <si>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</si>
  <si>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</si>
  <si>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</si>
  <si>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</si>
  <si>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</si>
  <si>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</si>
  <si>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</si>
  <si>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</si>
  <si>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</si>
  <si>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</si>
  <si>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</si>
  <si>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</si>
  <si>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</si>
  <si>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</si>
  <si>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</si>
  <si>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</si>
  <si>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</si>
  <si>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</si>
  <si>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</si>
  <si>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</si>
  <si>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</si>
  <si>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</si>
  <si>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</si>
  <si>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</si>
  <si>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</si>
  <si>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</si>
  <si>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</si>
  <si>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</si>
  <si>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</si>
  <si>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</si>
  <si>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</si>
  <si>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</si>
  <si>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</si>
  <si>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000 2 02 30024 05 9386 151</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</si>
  <si>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</si>
  <si>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 xml:space="preserve">000 1 11 05315 00 0000 120 </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</si>
  <si>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</si>
  <si>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</si>
  <si>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</si>
  <si>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000 2 02 40000 00 0000 151</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</si>
  <si>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</si>
  <si>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000 2 02 49999 05 9706 151</t>
  </si>
  <si>
    <t>000 2 02 4999 05 9474 151</t>
  </si>
  <si>
    <t xml:space="preserve"> план                на январь-декабрь 2018 год</t>
  </si>
  <si>
    <t>об исполнении  бюджета  Малосердобинского  района  на  01.01.2019 г.</t>
  </si>
  <si>
    <t>Исполнено на     01.01.2019г</t>
  </si>
  <si>
    <t>% исполнения к плану янв-декабрю 2018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</si>
</sst>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topLeftCell="A154" zoomScale="90" zoomScaleNormal="90" zoomScaleSheetLayoutView="90" workbookViewId="0">
      <selection activeCell="E162" sqref="E16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334</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c r="A5" s="13" t="s">
        <v>2</v>
      </c>
      <c r="B5" s="14" t="s">
        <v>3</v>
      </c>
      <c r="C5" s="15" t="s">
        <v>284</v>
      </c>
      <c r="D5" s="15" t="s">
        <v>333</v>
      </c>
      <c r="E5" s="15" t="s">
        <v>335</v>
      </c>
      <c r="F5" s="14" t="s">
        <v>4</v>
      </c>
      <c r="G5" s="16" t="s">
        <v>336</v>
      </c>
    </row>
    <row r="6" spans="1:7" s="21" customFormat="1" ht="16.5" customHeight="1">
      <c r="A6" s="17" t="s">
        <v>5</v>
      </c>
      <c r="B6" s="18" t="s">
        <v>6</v>
      </c>
      <c r="C6" s="19">
        <f>SUM(C7,C9,C10,C15,C19,C25,C29,C32,C27)</f>
        <v>18283.100000000002</v>
      </c>
      <c r="D6" s="19">
        <f>SUM(D7,D9,D10,D15,D19,D25,D29,D32,D27)</f>
        <v>18283.100000000002</v>
      </c>
      <c r="E6" s="19">
        <f>SUM(E7,E9,E10,E15,E19,E25,E29,E32,E27)</f>
        <v>19410.600000000002</v>
      </c>
      <c r="F6" s="19">
        <f t="shared" ref="F6:F55" si="0">E6/C6*100</f>
        <v>106.16689729859816</v>
      </c>
      <c r="G6" s="20">
        <f t="shared" ref="G6:G11" si="1">E6/D6*100</f>
        <v>106.16689729859816</v>
      </c>
    </row>
    <row r="7" spans="1:7" s="21" customFormat="1" ht="18" customHeight="1">
      <c r="A7" s="22" t="s">
        <v>7</v>
      </c>
      <c r="B7" s="23" t="s">
        <v>8</v>
      </c>
      <c r="C7" s="24">
        <f>SUM(C8:C8)</f>
        <v>10048</v>
      </c>
      <c r="D7" s="24">
        <f>SUM(D8:D8)</f>
        <v>10048</v>
      </c>
      <c r="E7" s="24">
        <f>SUM(E8:E8)</f>
        <v>10637.6</v>
      </c>
      <c r="F7" s="24">
        <f t="shared" si="0"/>
        <v>105.86783439490446</v>
      </c>
      <c r="G7" s="25">
        <f t="shared" si="1"/>
        <v>105.86783439490446</v>
      </c>
    </row>
    <row r="8" spans="1:7" ht="17.25" customHeight="1">
      <c r="A8" s="26" t="s">
        <v>9</v>
      </c>
      <c r="B8" s="27" t="s">
        <v>10</v>
      </c>
      <c r="C8" s="28">
        <v>10048</v>
      </c>
      <c r="D8" s="28">
        <v>10048</v>
      </c>
      <c r="E8" s="28">
        <v>10637.6</v>
      </c>
      <c r="F8" s="28">
        <f t="shared" si="0"/>
        <v>105.86783439490446</v>
      </c>
      <c r="G8" s="29">
        <f t="shared" si="1"/>
        <v>105.86783439490446</v>
      </c>
    </row>
    <row r="9" spans="1:7" ht="35.25" customHeight="1">
      <c r="A9" s="30" t="s">
        <v>11</v>
      </c>
      <c r="B9" s="31" t="s">
        <v>12</v>
      </c>
      <c r="C9" s="32">
        <v>1220.5</v>
      </c>
      <c r="D9" s="32">
        <v>1220.5</v>
      </c>
      <c r="E9" s="32">
        <v>1284.9000000000001</v>
      </c>
      <c r="F9" s="32">
        <f t="shared" si="0"/>
        <v>105.27652601392872</v>
      </c>
      <c r="G9" s="25">
        <f t="shared" si="1"/>
        <v>105.27652601392872</v>
      </c>
    </row>
    <row r="10" spans="1:7" s="21" customFormat="1" ht="17.25" customHeight="1">
      <c r="A10" s="30" t="s">
        <v>13</v>
      </c>
      <c r="B10" s="31" t="s">
        <v>14</v>
      </c>
      <c r="C10" s="32">
        <f>(C11+C12+C13)</f>
        <v>2426</v>
      </c>
      <c r="D10" s="32">
        <f>(D11+D12)</f>
        <v>2426</v>
      </c>
      <c r="E10" s="32">
        <f>(E11+E12+E14)</f>
        <v>2449.9</v>
      </c>
      <c r="F10" s="32">
        <f t="shared" si="0"/>
        <v>100.98516075845012</v>
      </c>
      <c r="G10" s="25">
        <f t="shared" si="1"/>
        <v>100.98516075845012</v>
      </c>
    </row>
    <row r="11" spans="1:7" ht="33.75" customHeight="1">
      <c r="A11" s="26" t="s">
        <v>15</v>
      </c>
      <c r="B11" s="27" t="s">
        <v>16</v>
      </c>
      <c r="C11" s="28">
        <v>1600.2</v>
      </c>
      <c r="D11" s="28">
        <v>1600.2</v>
      </c>
      <c r="E11" s="28">
        <v>1612.5</v>
      </c>
      <c r="F11" s="28">
        <f t="shared" si="0"/>
        <v>100.76865391826021</v>
      </c>
      <c r="G11" s="29">
        <f t="shared" si="1"/>
        <v>100.76865391826021</v>
      </c>
    </row>
    <row r="12" spans="1:7" ht="15.75">
      <c r="A12" s="26" t="s">
        <v>17</v>
      </c>
      <c r="B12" s="27" t="s">
        <v>18</v>
      </c>
      <c r="C12" s="28">
        <v>825.8</v>
      </c>
      <c r="D12" s="28">
        <v>825.8</v>
      </c>
      <c r="E12" s="28">
        <v>837</v>
      </c>
      <c r="F12" s="28">
        <f t="shared" si="0"/>
        <v>101.35626059578591</v>
      </c>
      <c r="G12" s="29">
        <f t="shared" ref="G12:G31" si="2">E12/D12*100</f>
        <v>101.35626059578591</v>
      </c>
    </row>
    <row r="13" spans="1:7" ht="22.5" customHeight="1">
      <c r="A13" s="26" t="s">
        <v>19</v>
      </c>
      <c r="B13" s="27" t="s">
        <v>20</v>
      </c>
      <c r="C13" s="28"/>
      <c r="D13" s="28"/>
      <c r="E13" s="28"/>
      <c r="F13" s="28"/>
      <c r="G13" s="29"/>
    </row>
    <row r="14" spans="1:7" ht="46.5" customHeight="1">
      <c r="A14" s="26" t="s">
        <v>327</v>
      </c>
      <c r="B14" s="27"/>
      <c r="C14" s="28"/>
      <c r="D14" s="28"/>
      <c r="E14" s="28">
        <v>0.4</v>
      </c>
      <c r="F14" s="28"/>
      <c r="G14" s="29"/>
    </row>
    <row r="15" spans="1:7" s="21" customFormat="1" ht="19.5" customHeight="1">
      <c r="A15" s="30" t="s">
        <v>21</v>
      </c>
      <c r="B15" s="31" t="s">
        <v>22</v>
      </c>
      <c r="C15" s="32">
        <f>(C16+C17+C18)</f>
        <v>684.5</v>
      </c>
      <c r="D15" s="32">
        <f>(D16+D17+D18)</f>
        <v>684.5</v>
      </c>
      <c r="E15" s="32">
        <f>(E16+E17+E18)</f>
        <v>733.2</v>
      </c>
      <c r="F15" s="32">
        <f t="shared" si="0"/>
        <v>107.11468224981739</v>
      </c>
      <c r="G15" s="25">
        <f t="shared" si="2"/>
        <v>107.11468224981739</v>
      </c>
    </row>
    <row r="16" spans="1:7" s="21" customFormat="1" ht="48" customHeight="1">
      <c r="A16" s="26" t="s">
        <v>23</v>
      </c>
      <c r="B16" s="27" t="s">
        <v>24</v>
      </c>
      <c r="C16" s="28">
        <v>384</v>
      </c>
      <c r="D16" s="28">
        <v>384</v>
      </c>
      <c r="E16" s="28">
        <v>386.9</v>
      </c>
      <c r="F16" s="28">
        <f t="shared" si="0"/>
        <v>100.75520833333333</v>
      </c>
      <c r="G16" s="29">
        <f t="shared" si="2"/>
        <v>100.75520833333333</v>
      </c>
    </row>
    <row r="17" spans="1:7" s="21" customFormat="1" ht="66.75" customHeight="1">
      <c r="A17" s="26" t="s">
        <v>25</v>
      </c>
      <c r="B17" s="27" t="s">
        <v>26</v>
      </c>
      <c r="C17" s="28"/>
      <c r="D17" s="28"/>
      <c r="E17" s="28"/>
      <c r="F17" s="28"/>
      <c r="G17" s="29"/>
    </row>
    <row r="18" spans="1:7" s="21" customFormat="1" ht="48.75" customHeight="1">
      <c r="A18" s="26" t="s">
        <v>27</v>
      </c>
      <c r="B18" s="27" t="s">
        <v>28</v>
      </c>
      <c r="C18" s="28">
        <v>300.5</v>
      </c>
      <c r="D18" s="28">
        <v>300.5</v>
      </c>
      <c r="E18" s="28">
        <v>346.3</v>
      </c>
      <c r="F18" s="28">
        <f t="shared" si="0"/>
        <v>115.24126455906823</v>
      </c>
      <c r="G18" s="29">
        <f t="shared" si="2"/>
        <v>115.24126455906823</v>
      </c>
    </row>
    <row r="19" spans="1:7" s="21" customFormat="1" ht="47.25">
      <c r="A19" s="30" t="s">
        <v>29</v>
      </c>
      <c r="B19" s="31" t="s">
        <v>30</v>
      </c>
      <c r="C19" s="32">
        <f>SUM(C20+C24)</f>
        <v>1714.9</v>
      </c>
      <c r="D19" s="32">
        <f>SUM(D20+D24)</f>
        <v>1714.9</v>
      </c>
      <c r="E19" s="32">
        <f>E20+E24</f>
        <v>1997.4</v>
      </c>
      <c r="F19" s="32">
        <f t="shared" si="0"/>
        <v>116.47326374715728</v>
      </c>
      <c r="G19" s="25">
        <f t="shared" si="2"/>
        <v>116.47326374715728</v>
      </c>
    </row>
    <row r="20" spans="1:7" s="21" customFormat="1" ht="96" customHeight="1">
      <c r="A20" s="30" t="s">
        <v>31</v>
      </c>
      <c r="B20" s="31" t="s">
        <v>32</v>
      </c>
      <c r="C20" s="32">
        <f>SUM(C21:C23)</f>
        <v>1611.4</v>
      </c>
      <c r="D20" s="32">
        <f>SUM(D21:D23)</f>
        <v>1611.4</v>
      </c>
      <c r="E20" s="32">
        <f>SUM(E21:E23)</f>
        <v>1890.2</v>
      </c>
      <c r="F20" s="32">
        <f t="shared" si="0"/>
        <v>117.30172520789375</v>
      </c>
      <c r="G20" s="25">
        <f t="shared" si="2"/>
        <v>117.30172520789375</v>
      </c>
    </row>
    <row r="21" spans="1:7" ht="78.75">
      <c r="A21" s="26" t="s">
        <v>33</v>
      </c>
      <c r="B21" s="27" t="s">
        <v>34</v>
      </c>
      <c r="C21" s="28">
        <v>1530</v>
      </c>
      <c r="D21" s="28">
        <v>1530</v>
      </c>
      <c r="E21" s="28">
        <v>1803.7</v>
      </c>
      <c r="F21" s="28">
        <f t="shared" si="0"/>
        <v>117.88888888888889</v>
      </c>
      <c r="G21" s="29">
        <f t="shared" si="2"/>
        <v>117.88888888888889</v>
      </c>
    </row>
    <row r="22" spans="1:7" ht="85.5" customHeight="1">
      <c r="A22" s="26" t="s">
        <v>35</v>
      </c>
      <c r="B22" s="27" t="s">
        <v>36</v>
      </c>
      <c r="C22" s="28">
        <v>80.400000000000006</v>
      </c>
      <c r="D22" s="28">
        <v>80.400000000000006</v>
      </c>
      <c r="E22" s="28">
        <v>85.4</v>
      </c>
      <c r="F22" s="28">
        <f t="shared" si="0"/>
        <v>106.21890547263682</v>
      </c>
      <c r="G22" s="29">
        <f t="shared" si="2"/>
        <v>106.21890547263682</v>
      </c>
    </row>
    <row r="23" spans="1:7" ht="177.75" customHeight="1">
      <c r="A23" s="88" t="s">
        <v>326</v>
      </c>
      <c r="B23" s="27" t="s">
        <v>325</v>
      </c>
      <c r="C23" s="28">
        <v>1</v>
      </c>
      <c r="D23" s="28">
        <v>1</v>
      </c>
      <c r="E23" s="28">
        <v>1.1000000000000001</v>
      </c>
      <c r="F23" s="28">
        <f t="shared" si="0"/>
        <v>110.00000000000001</v>
      </c>
      <c r="G23" s="29">
        <f t="shared" si="2"/>
        <v>110.00000000000001</v>
      </c>
    </row>
    <row r="24" spans="1:7" ht="96.75" customHeight="1">
      <c r="A24" s="26" t="s">
        <v>37</v>
      </c>
      <c r="B24" s="27" t="s">
        <v>38</v>
      </c>
      <c r="C24" s="28">
        <v>103.5</v>
      </c>
      <c r="D24" s="28">
        <v>103.5</v>
      </c>
      <c r="E24" s="28">
        <v>107.2</v>
      </c>
      <c r="F24" s="28">
        <f t="shared" si="0"/>
        <v>103.57487922705315</v>
      </c>
      <c r="G24" s="29">
        <f t="shared" si="2"/>
        <v>103.57487922705315</v>
      </c>
    </row>
    <row r="25" spans="1:7" s="21" customFormat="1" ht="16.5" customHeight="1">
      <c r="A25" s="30" t="s">
        <v>39</v>
      </c>
      <c r="B25" s="31" t="s">
        <v>40</v>
      </c>
      <c r="C25" s="32">
        <f>C26</f>
        <v>49.2</v>
      </c>
      <c r="D25" s="32">
        <f>D26</f>
        <v>49.2</v>
      </c>
      <c r="E25" s="32">
        <f>SUM(E26)</f>
        <v>49.4</v>
      </c>
      <c r="F25" s="32">
        <f t="shared" si="0"/>
        <v>100.40650406504064</v>
      </c>
      <c r="G25" s="25">
        <f t="shared" si="2"/>
        <v>100.40650406504064</v>
      </c>
    </row>
    <row r="26" spans="1:7" s="21" customFormat="1" ht="23.25" customHeight="1">
      <c r="A26" s="26" t="s">
        <v>41</v>
      </c>
      <c r="B26" s="27" t="s">
        <v>42</v>
      </c>
      <c r="C26" s="28">
        <v>49.2</v>
      </c>
      <c r="D26" s="28">
        <v>49.2</v>
      </c>
      <c r="E26" s="28">
        <v>49.4</v>
      </c>
      <c r="F26" s="28">
        <f t="shared" si="0"/>
        <v>100.40650406504064</v>
      </c>
      <c r="G26" s="29">
        <f t="shared" si="2"/>
        <v>100.40650406504064</v>
      </c>
    </row>
    <row r="27" spans="1:7" s="21" customFormat="1" ht="50.25" customHeight="1">
      <c r="A27" s="30" t="s">
        <v>43</v>
      </c>
      <c r="B27" s="31" t="s">
        <v>44</v>
      </c>
      <c r="C27" s="32">
        <f>SUM(C28)</f>
        <v>1261.9000000000001</v>
      </c>
      <c r="D27" s="32">
        <f>SUM(D28)</f>
        <v>1261.9000000000001</v>
      </c>
      <c r="E27" s="32">
        <f>SUM(E28)</f>
        <v>1318.6</v>
      </c>
      <c r="F27" s="32">
        <f t="shared" si="0"/>
        <v>104.49322450273395</v>
      </c>
      <c r="G27" s="25">
        <f t="shared" si="2"/>
        <v>104.49322450273395</v>
      </c>
    </row>
    <row r="28" spans="1:7" s="21" customFormat="1" ht="31.5">
      <c r="A28" s="26" t="s">
        <v>45</v>
      </c>
      <c r="B28" s="27" t="s">
        <v>46</v>
      </c>
      <c r="C28" s="28">
        <v>1261.9000000000001</v>
      </c>
      <c r="D28" s="28">
        <v>1261.9000000000001</v>
      </c>
      <c r="E28" s="28">
        <v>1318.6</v>
      </c>
      <c r="F28" s="28">
        <f t="shared" si="0"/>
        <v>104.49322450273395</v>
      </c>
      <c r="G28" s="29">
        <f t="shared" si="2"/>
        <v>104.49322450273395</v>
      </c>
    </row>
    <row r="29" spans="1:7" s="21" customFormat="1" ht="31.5">
      <c r="A29" s="30" t="s">
        <v>47</v>
      </c>
      <c r="B29" s="31" t="s">
        <v>48</v>
      </c>
      <c r="C29" s="32">
        <f>C30+C31</f>
        <v>536.29999999999995</v>
      </c>
      <c r="D29" s="32">
        <f>D30+D31</f>
        <v>536.29999999999995</v>
      </c>
      <c r="E29" s="32">
        <f>E30+E31</f>
        <v>576.90000000000009</v>
      </c>
      <c r="F29" s="32">
        <f t="shared" si="0"/>
        <v>107.57038970725344</v>
      </c>
      <c r="G29" s="25">
        <f t="shared" si="2"/>
        <v>107.57038970725344</v>
      </c>
    </row>
    <row r="30" spans="1:7" s="21" customFormat="1" ht="87.75" customHeight="1">
      <c r="A30" s="26" t="s">
        <v>280</v>
      </c>
      <c r="B30" s="26" t="s">
        <v>281</v>
      </c>
      <c r="C30" s="28">
        <v>196.3</v>
      </c>
      <c r="D30" s="28">
        <v>196.3</v>
      </c>
      <c r="E30" s="28">
        <v>196.3</v>
      </c>
      <c r="F30" s="28">
        <f t="shared" si="0"/>
        <v>100</v>
      </c>
      <c r="G30" s="29">
        <f t="shared" si="2"/>
        <v>100</v>
      </c>
    </row>
    <row r="31" spans="1:7" s="21" customFormat="1" ht="47.25">
      <c r="A31" s="26" t="s">
        <v>279</v>
      </c>
      <c r="B31" s="27" t="s">
        <v>49</v>
      </c>
      <c r="C31" s="28">
        <v>340</v>
      </c>
      <c r="D31" s="28">
        <v>340</v>
      </c>
      <c r="E31" s="28">
        <v>380.6</v>
      </c>
      <c r="F31" s="28">
        <f t="shared" si="0"/>
        <v>111.94117647058823</v>
      </c>
      <c r="G31" s="29">
        <f t="shared" si="2"/>
        <v>111.94117647058823</v>
      </c>
    </row>
    <row r="32" spans="1:7" s="21" customFormat="1" ht="16.5" customHeight="1">
      <c r="A32" s="30" t="s">
        <v>50</v>
      </c>
      <c r="B32" s="31" t="s">
        <v>51</v>
      </c>
      <c r="C32" s="32">
        <v>341.8</v>
      </c>
      <c r="D32" s="32">
        <v>341.8</v>
      </c>
      <c r="E32" s="32">
        <v>362.7</v>
      </c>
      <c r="F32" s="32">
        <f t="shared" si="0"/>
        <v>106.11468695143358</v>
      </c>
      <c r="G32" s="25">
        <f>E32/D32*100</f>
        <v>106.11468695143358</v>
      </c>
    </row>
    <row r="33" spans="1:7" s="21" customFormat="1" ht="16.5" customHeight="1">
      <c r="A33" s="33" t="s">
        <v>52</v>
      </c>
      <c r="B33" s="34" t="s">
        <v>53</v>
      </c>
      <c r="C33" s="35"/>
      <c r="D33" s="35"/>
      <c r="E33" s="35"/>
      <c r="F33" s="35"/>
      <c r="G33" s="36"/>
    </row>
    <row r="34" spans="1:7" s="21" customFormat="1" ht="18.75" customHeight="1">
      <c r="A34" s="37" t="s">
        <v>54</v>
      </c>
      <c r="B34" s="18" t="s">
        <v>55</v>
      </c>
      <c r="C34" s="19">
        <f>C35+C105</f>
        <v>219372.59999999998</v>
      </c>
      <c r="D34" s="19">
        <f>D35+D105</f>
        <v>219372.59999999998</v>
      </c>
      <c r="E34" s="19">
        <f>E35+E105</f>
        <v>218733.8</v>
      </c>
      <c r="F34" s="19">
        <f t="shared" si="0"/>
        <v>99.708805931096236</v>
      </c>
      <c r="G34" s="20">
        <f t="shared" ref="G34:G44" si="3">E34/D34*100</f>
        <v>99.708805931096236</v>
      </c>
    </row>
    <row r="35" spans="1:7" s="21" customFormat="1" ht="54.75" customHeight="1">
      <c r="A35" s="38" t="s">
        <v>56</v>
      </c>
      <c r="B35" s="23" t="s">
        <v>57</v>
      </c>
      <c r="C35" s="24">
        <f>C36+C46+C56+C102</f>
        <v>220376.19999999998</v>
      </c>
      <c r="D35" s="24">
        <f>D36+D46+D56+D102</f>
        <v>220376.19999999998</v>
      </c>
      <c r="E35" s="24">
        <f>E36+E46+E56+E102</f>
        <v>219737.4</v>
      </c>
      <c r="F35" s="24">
        <f t="shared" si="0"/>
        <v>99.710132037851636</v>
      </c>
      <c r="G35" s="25">
        <f t="shared" si="3"/>
        <v>99.710132037851636</v>
      </c>
    </row>
    <row r="36" spans="1:7" s="21" customFormat="1" ht="31.5">
      <c r="A36" s="30" t="s">
        <v>58</v>
      </c>
      <c r="B36" s="31" t="s">
        <v>59</v>
      </c>
      <c r="C36" s="32">
        <f>C37+C45</f>
        <v>62777.4</v>
      </c>
      <c r="D36" s="32">
        <f>D37+D45</f>
        <v>62777.4</v>
      </c>
      <c r="E36" s="32">
        <f>E37+E45</f>
        <v>62777.4</v>
      </c>
      <c r="F36" s="32">
        <f t="shared" si="0"/>
        <v>100</v>
      </c>
      <c r="G36" s="25">
        <f t="shared" si="3"/>
        <v>100</v>
      </c>
    </row>
    <row r="37" spans="1:7" ht="31.5">
      <c r="A37" s="26" t="s">
        <v>60</v>
      </c>
      <c r="B37" s="27" t="s">
        <v>61</v>
      </c>
      <c r="C37" s="39">
        <v>59336.4</v>
      </c>
      <c r="D37" s="39">
        <v>59336.4</v>
      </c>
      <c r="E37" s="39">
        <v>59336.4</v>
      </c>
      <c r="F37" s="28">
        <f t="shared" si="0"/>
        <v>100</v>
      </c>
      <c r="G37" s="29">
        <f t="shared" si="3"/>
        <v>100</v>
      </c>
    </row>
    <row r="38" spans="1:7" ht="23.25" hidden="1" customHeight="1">
      <c r="A38" s="26" t="s">
        <v>62</v>
      </c>
      <c r="B38" s="27" t="s">
        <v>63</v>
      </c>
      <c r="C38" s="39"/>
      <c r="D38" s="39"/>
      <c r="E38" s="39"/>
      <c r="F38" s="28" t="e">
        <f t="shared" si="0"/>
        <v>#DIV/0!</v>
      </c>
      <c r="G38" s="29" t="e">
        <f t="shared" si="3"/>
        <v>#DIV/0!</v>
      </c>
    </row>
    <row r="39" spans="1:7" s="21" customFormat="1" ht="26.25" hidden="1" customHeight="1">
      <c r="A39" s="30" t="s">
        <v>64</v>
      </c>
      <c r="B39" s="31" t="s">
        <v>65</v>
      </c>
      <c r="C39" s="32">
        <f>SUM(C40+C42+C43)</f>
        <v>0</v>
      </c>
      <c r="D39" s="32">
        <f>SUM(D40+D42+D43)</f>
        <v>0</v>
      </c>
      <c r="E39" s="32">
        <f>SUM(E40+E42+E43)</f>
        <v>0</v>
      </c>
      <c r="F39" s="28" t="e">
        <f t="shared" si="0"/>
        <v>#DIV/0!</v>
      </c>
      <c r="G39" s="29" t="e">
        <f t="shared" si="3"/>
        <v>#DIV/0!</v>
      </c>
    </row>
    <row r="40" spans="1:7" s="21" customFormat="1" ht="26.25" hidden="1" customHeight="1">
      <c r="A40" s="26" t="s">
        <v>66</v>
      </c>
      <c r="B40" s="27" t="s">
        <v>67</v>
      </c>
      <c r="C40" s="28"/>
      <c r="D40" s="28"/>
      <c r="E40" s="28"/>
      <c r="F40" s="28" t="e">
        <f t="shared" si="0"/>
        <v>#DIV/0!</v>
      </c>
      <c r="G40" s="29" t="e">
        <f t="shared" si="3"/>
        <v>#DIV/0!</v>
      </c>
    </row>
    <row r="41" spans="1:7" s="21" customFormat="1" ht="26.25" hidden="1" customHeight="1">
      <c r="A41" s="26" t="s">
        <v>68</v>
      </c>
      <c r="B41" s="27" t="s">
        <v>69</v>
      </c>
      <c r="C41" s="28"/>
      <c r="D41" s="28"/>
      <c r="E41" s="28"/>
      <c r="F41" s="28" t="e">
        <f t="shared" si="0"/>
        <v>#DIV/0!</v>
      </c>
      <c r="G41" s="29" t="e">
        <f t="shared" si="3"/>
        <v>#DIV/0!</v>
      </c>
    </row>
    <row r="42" spans="1:7" s="21" customFormat="1" ht="41.25" hidden="1" customHeight="1">
      <c r="A42" s="26" t="s">
        <v>70</v>
      </c>
      <c r="B42" s="27" t="s">
        <v>71</v>
      </c>
      <c r="C42" s="28"/>
      <c r="D42" s="28"/>
      <c r="E42" s="28"/>
      <c r="F42" s="28" t="e">
        <f t="shared" si="0"/>
        <v>#DIV/0!</v>
      </c>
      <c r="G42" s="29" t="e">
        <f t="shared" si="3"/>
        <v>#DIV/0!</v>
      </c>
    </row>
    <row r="43" spans="1:7" ht="22.5" hidden="1" customHeight="1">
      <c r="A43" s="30" t="s">
        <v>72</v>
      </c>
      <c r="B43" s="27" t="s">
        <v>73</v>
      </c>
      <c r="C43" s="40">
        <f>SUM(C44)</f>
        <v>0</v>
      </c>
      <c r="D43" s="40">
        <f>SUM(D44)</f>
        <v>0</v>
      </c>
      <c r="E43" s="40">
        <f>E44</f>
        <v>0</v>
      </c>
      <c r="F43" s="28" t="e">
        <f t="shared" si="0"/>
        <v>#DIV/0!</v>
      </c>
      <c r="G43" s="29" t="e">
        <f t="shared" si="3"/>
        <v>#DIV/0!</v>
      </c>
    </row>
    <row r="44" spans="1:7" ht="19.5" hidden="1" customHeight="1">
      <c r="A44" s="26" t="s">
        <v>74</v>
      </c>
      <c r="B44" s="27" t="s">
        <v>75</v>
      </c>
      <c r="C44" s="39"/>
      <c r="D44" s="39"/>
      <c r="E44" s="39"/>
      <c r="F44" s="28" t="e">
        <f t="shared" si="0"/>
        <v>#DIV/0!</v>
      </c>
      <c r="G44" s="29" t="e">
        <f t="shared" si="3"/>
        <v>#DIV/0!</v>
      </c>
    </row>
    <row r="45" spans="1:7" ht="36" customHeight="1">
      <c r="A45" s="26" t="s">
        <v>62</v>
      </c>
      <c r="B45" s="27" t="s">
        <v>76</v>
      </c>
      <c r="C45" s="39">
        <v>3441</v>
      </c>
      <c r="D45" s="39">
        <v>3441</v>
      </c>
      <c r="E45" s="39">
        <v>3441</v>
      </c>
      <c r="F45" s="28">
        <f>E45/C45*100</f>
        <v>100</v>
      </c>
      <c r="G45" s="29">
        <f>E45/D45*100</f>
        <v>100</v>
      </c>
    </row>
    <row r="46" spans="1:7" ht="31.5">
      <c r="A46" s="30" t="s">
        <v>77</v>
      </c>
      <c r="B46" s="27" t="s">
        <v>78</v>
      </c>
      <c r="C46" s="40">
        <f>C47+C49</f>
        <v>21131.300000000003</v>
      </c>
      <c r="D46" s="40">
        <f>D47+D49</f>
        <v>21131.300000000003</v>
      </c>
      <c r="E46" s="40">
        <f>E47+E49</f>
        <v>21131.300000000003</v>
      </c>
      <c r="F46" s="32">
        <f t="shared" si="0"/>
        <v>100</v>
      </c>
      <c r="G46" s="25">
        <f>E46/D46*100</f>
        <v>100</v>
      </c>
    </row>
    <row r="47" spans="1:7" ht="31.5">
      <c r="A47" s="41" t="s">
        <v>79</v>
      </c>
      <c r="B47" s="27" t="s">
        <v>80</v>
      </c>
      <c r="C47" s="39">
        <f>C48</f>
        <v>307.7</v>
      </c>
      <c r="D47" s="39">
        <f t="shared" ref="D47:E47" si="4">D48</f>
        <v>307.7</v>
      </c>
      <c r="E47" s="39">
        <f t="shared" si="4"/>
        <v>307.7</v>
      </c>
      <c r="F47" s="28">
        <f t="shared" si="0"/>
        <v>100</v>
      </c>
      <c r="G47" s="29">
        <f>E47/D47*100</f>
        <v>100</v>
      </c>
    </row>
    <row r="48" spans="1:7" ht="61.5" customHeight="1">
      <c r="A48" s="41" t="s">
        <v>314</v>
      </c>
      <c r="B48" s="27" t="s">
        <v>315</v>
      </c>
      <c r="C48" s="39">
        <v>307.7</v>
      </c>
      <c r="D48" s="39">
        <v>307.7</v>
      </c>
      <c r="E48" s="39">
        <v>307.7</v>
      </c>
      <c r="F48" s="28">
        <f t="shared" si="0"/>
        <v>100</v>
      </c>
      <c r="G48" s="29">
        <f>E48/D48*100</f>
        <v>100</v>
      </c>
    </row>
    <row r="49" spans="1:7" ht="15.75">
      <c r="A49" s="43" t="s">
        <v>72</v>
      </c>
      <c r="B49" s="44" t="s">
        <v>81</v>
      </c>
      <c r="C49" s="39">
        <f>C50</f>
        <v>20823.600000000002</v>
      </c>
      <c r="D49" s="39">
        <f>D50</f>
        <v>20823.600000000002</v>
      </c>
      <c r="E49" s="39">
        <f>E50</f>
        <v>20823.600000000002</v>
      </c>
      <c r="F49" s="28">
        <f t="shared" si="0"/>
        <v>100</v>
      </c>
      <c r="G49" s="29">
        <f t="shared" ref="G49:G55" si="5">E49/D49*100</f>
        <v>100</v>
      </c>
    </row>
    <row r="50" spans="1:7" ht="15.75">
      <c r="A50" s="43" t="s">
        <v>74</v>
      </c>
      <c r="B50" s="44" t="s">
        <v>82</v>
      </c>
      <c r="C50" s="39">
        <f>C51+C53+C54+C55+C52</f>
        <v>20823.600000000002</v>
      </c>
      <c r="D50" s="39">
        <f>D51+D53+D54+D55+D52</f>
        <v>20823.600000000002</v>
      </c>
      <c r="E50" s="39">
        <f>E51+E53+E54+E55+E52</f>
        <v>20823.600000000002</v>
      </c>
      <c r="F50" s="28">
        <f t="shared" si="0"/>
        <v>100</v>
      </c>
      <c r="G50" s="29">
        <f t="shared" si="5"/>
        <v>100</v>
      </c>
    </row>
    <row r="51" spans="1:7" ht="82.5" customHeight="1">
      <c r="A51" s="42" t="s">
        <v>299</v>
      </c>
      <c r="B51" s="44" t="s">
        <v>298</v>
      </c>
      <c r="C51" s="39">
        <v>5983</v>
      </c>
      <c r="D51" s="39">
        <v>5983</v>
      </c>
      <c r="E51" s="39">
        <v>5983</v>
      </c>
      <c r="F51" s="28">
        <f t="shared" si="0"/>
        <v>100</v>
      </c>
      <c r="G51" s="29">
        <f t="shared" si="5"/>
        <v>100</v>
      </c>
    </row>
    <row r="52" spans="1:7" ht="47.25">
      <c r="A52" s="86" t="s">
        <v>312</v>
      </c>
      <c r="B52" s="44" t="s">
        <v>313</v>
      </c>
      <c r="C52" s="39">
        <v>2006.2</v>
      </c>
      <c r="D52" s="39">
        <v>2006.2</v>
      </c>
      <c r="E52" s="39">
        <v>2006.2</v>
      </c>
      <c r="F52" s="28">
        <f t="shared" si="0"/>
        <v>100</v>
      </c>
      <c r="G52" s="29">
        <f t="shared" si="5"/>
        <v>100</v>
      </c>
    </row>
    <row r="53" spans="1:7" ht="86.25" customHeight="1">
      <c r="A53" s="26" t="s">
        <v>301</v>
      </c>
      <c r="B53" s="27" t="s">
        <v>300</v>
      </c>
      <c r="C53" s="39">
        <v>4665.8999999999996</v>
      </c>
      <c r="D53" s="39">
        <v>4665.8999999999996</v>
      </c>
      <c r="E53" s="39">
        <v>4665.8999999999996</v>
      </c>
      <c r="F53" s="28">
        <f>E53/C53*100</f>
        <v>100</v>
      </c>
      <c r="G53" s="29">
        <f t="shared" si="5"/>
        <v>100</v>
      </c>
    </row>
    <row r="54" spans="1:7" ht="50.25" customHeight="1">
      <c r="A54" s="26" t="s">
        <v>303</v>
      </c>
      <c r="B54" s="27" t="s">
        <v>302</v>
      </c>
      <c r="C54" s="39">
        <v>1343.5</v>
      </c>
      <c r="D54" s="39">
        <v>1343.5</v>
      </c>
      <c r="E54" s="39">
        <v>1343.5</v>
      </c>
      <c r="F54" s="28">
        <f t="shared" si="0"/>
        <v>100</v>
      </c>
      <c r="G54" s="29">
        <f t="shared" si="5"/>
        <v>100</v>
      </c>
    </row>
    <row r="55" spans="1:7" ht="96" customHeight="1">
      <c r="A55" s="45" t="s">
        <v>304</v>
      </c>
      <c r="B55" s="27" t="s">
        <v>311</v>
      </c>
      <c r="C55" s="39">
        <v>6825</v>
      </c>
      <c r="D55" s="39">
        <v>6825</v>
      </c>
      <c r="E55" s="39">
        <v>6825</v>
      </c>
      <c r="F55" s="28">
        <f t="shared" si="0"/>
        <v>100</v>
      </c>
      <c r="G55" s="29">
        <f t="shared" si="5"/>
        <v>100</v>
      </c>
    </row>
    <row r="56" spans="1:7" s="21" customFormat="1" ht="31.5">
      <c r="A56" s="30" t="s">
        <v>83</v>
      </c>
      <c r="B56" s="31" t="s">
        <v>84</v>
      </c>
      <c r="C56" s="32">
        <f>C57+C58+C95+C97+C99+C101+C94+C96+C100+C98</f>
        <v>136463.69999999998</v>
      </c>
      <c r="D56" s="32">
        <f>D57+D58+D95+D97+D99+D101+D94+D96+D100+D98</f>
        <v>136463.69999999998</v>
      </c>
      <c r="E56" s="32">
        <f>E57+E58+E95+E97+E99+E101+E94+E96+E100+E98</f>
        <v>135824.9</v>
      </c>
      <c r="F56" s="32">
        <f>E56/C56*100</f>
        <v>99.5318901656631</v>
      </c>
      <c r="G56" s="25">
        <f>E56/D56*100</f>
        <v>99.5318901656631</v>
      </c>
    </row>
    <row r="57" spans="1:7" ht="78.75">
      <c r="A57" s="26" t="s">
        <v>85</v>
      </c>
      <c r="B57" s="27" t="s">
        <v>86</v>
      </c>
      <c r="C57" s="39">
        <v>4289.8</v>
      </c>
      <c r="D57" s="39">
        <v>4289.8</v>
      </c>
      <c r="E57" s="39">
        <v>4289.8</v>
      </c>
      <c r="F57" s="28">
        <f>E57/C57*100</f>
        <v>100</v>
      </c>
      <c r="G57" s="29">
        <f>E57/D57*100</f>
        <v>100</v>
      </c>
    </row>
    <row r="58" spans="1:7" ht="31.5">
      <c r="A58" s="46" t="s">
        <v>87</v>
      </c>
      <c r="B58" s="47" t="s">
        <v>88</v>
      </c>
      <c r="C58" s="48">
        <f>C60+C61+C62+C63+C69+C70+C71+C72+C73+C74+C75+C76+C77+C78+C79+C80+C81+C82+C83+C84+C85+C86+C88+C89+C90+C91+C92+C93+C64+C65+C66+C67+C68+C87</f>
        <v>115743.29999999997</v>
      </c>
      <c r="D58" s="48">
        <f>D60+D61+D62+D63+D69+D70+D71+D72+D73+D74+D75+D76+D77+D78+D79+D80+D81+D82+D83+D84+D85+D86+D88+D89+D90+D91+D92+D93+D64+D65+D66+D67+D68+D87</f>
        <v>115743.29999999997</v>
      </c>
      <c r="E58" s="48">
        <f>E60+E61+E62+E63+E69+E70+E71+E72+E73+E74+E75+E76+E77+E78+E79+E80+E81+E82+E83+E84+E85+E86+E88+E89+E90+E91+E92+E93+E64+E65+E66+E67+E68+E87</f>
        <v>115742.59999999998</v>
      </c>
      <c r="F58" s="49">
        <f>E58/C58*100</f>
        <v>99.999395213373049</v>
      </c>
      <c r="G58" s="50">
        <f>E58/D58*100</f>
        <v>99.999395213373049</v>
      </c>
    </row>
    <row r="59" spans="1:7" ht="37.5" hidden="1" customHeight="1">
      <c r="A59" s="51" t="s">
        <v>89</v>
      </c>
      <c r="B59" s="27" t="s">
        <v>90</v>
      </c>
      <c r="C59" s="39"/>
      <c r="D59" s="39"/>
      <c r="E59" s="39"/>
      <c r="F59" s="49" t="e">
        <f>E59/C59*100</f>
        <v>#DIV/0!</v>
      </c>
      <c r="G59" s="50" t="e">
        <f t="shared" ref="G59:G61" si="6">E59/D59*100</f>
        <v>#DIV/0!</v>
      </c>
    </row>
    <row r="60" spans="1:7" ht="66.75" customHeight="1">
      <c r="A60" s="52" t="s">
        <v>91</v>
      </c>
      <c r="B60" s="44" t="s">
        <v>92</v>
      </c>
      <c r="C60" s="28">
        <v>2.1</v>
      </c>
      <c r="D60" s="28">
        <v>2.1</v>
      </c>
      <c r="E60" s="39">
        <v>2.1</v>
      </c>
      <c r="F60" s="49">
        <f>E60/C60*100</f>
        <v>100</v>
      </c>
      <c r="G60" s="50"/>
    </row>
    <row r="61" spans="1:7" ht="78.75">
      <c r="A61" s="52" t="s">
        <v>93</v>
      </c>
      <c r="B61" s="44" t="s">
        <v>94</v>
      </c>
      <c r="C61" s="28">
        <v>453.3</v>
      </c>
      <c r="D61" s="28">
        <v>453.3</v>
      </c>
      <c r="E61" s="39">
        <v>453.3</v>
      </c>
      <c r="F61" s="29">
        <f t="shared" ref="F61:F71" si="7">E61/C61*100</f>
        <v>100</v>
      </c>
      <c r="G61" s="50">
        <f t="shared" si="6"/>
        <v>100</v>
      </c>
    </row>
    <row r="62" spans="1:7" ht="83.25" customHeight="1">
      <c r="A62" s="52" t="s">
        <v>95</v>
      </c>
      <c r="B62" s="44" t="s">
        <v>96</v>
      </c>
      <c r="C62" s="28">
        <v>4609.5</v>
      </c>
      <c r="D62" s="28">
        <v>4609.5</v>
      </c>
      <c r="E62" s="39">
        <v>4609.3999999999996</v>
      </c>
      <c r="F62" s="29">
        <f t="shared" si="7"/>
        <v>99.99783056730665</v>
      </c>
      <c r="G62" s="29">
        <f t="shared" ref="G62:G91" si="8">E62/D62*100</f>
        <v>99.99783056730665</v>
      </c>
    </row>
    <row r="63" spans="1:7" ht="50.25" customHeight="1">
      <c r="A63" s="52" t="s">
        <v>97</v>
      </c>
      <c r="B63" s="44" t="s">
        <v>98</v>
      </c>
      <c r="C63" s="28">
        <v>211.5</v>
      </c>
      <c r="D63" s="28">
        <v>211.5</v>
      </c>
      <c r="E63" s="39">
        <v>211.5</v>
      </c>
      <c r="F63" s="29">
        <f t="shared" si="7"/>
        <v>100</v>
      </c>
      <c r="G63" s="29">
        <f t="shared" si="8"/>
        <v>100</v>
      </c>
    </row>
    <row r="64" spans="1:7" ht="69" customHeight="1">
      <c r="A64" s="52" t="s">
        <v>99</v>
      </c>
      <c r="B64" s="44" t="s">
        <v>100</v>
      </c>
      <c r="C64" s="28">
        <v>12.2</v>
      </c>
      <c r="D64" s="28">
        <v>12.2</v>
      </c>
      <c r="E64" s="39">
        <v>12.2</v>
      </c>
      <c r="F64" s="29">
        <f t="shared" si="7"/>
        <v>100</v>
      </c>
      <c r="G64" s="29">
        <f t="shared" si="8"/>
        <v>100</v>
      </c>
    </row>
    <row r="65" spans="1:7" ht="54" customHeight="1">
      <c r="A65" s="52" t="s">
        <v>306</v>
      </c>
      <c r="B65" s="44" t="s">
        <v>305</v>
      </c>
      <c r="C65" s="28">
        <v>1561.4</v>
      </c>
      <c r="D65" s="28">
        <v>1561.4</v>
      </c>
      <c r="E65" s="39">
        <v>1561.4</v>
      </c>
      <c r="F65" s="29">
        <f t="shared" si="7"/>
        <v>100</v>
      </c>
      <c r="G65" s="29">
        <f t="shared" si="8"/>
        <v>100</v>
      </c>
    </row>
    <row r="66" spans="1:7" ht="79.5" customHeight="1">
      <c r="A66" s="52" t="s">
        <v>293</v>
      </c>
      <c r="B66" s="44" t="s">
        <v>287</v>
      </c>
      <c r="C66" s="28">
        <v>2374.1999999999998</v>
      </c>
      <c r="D66" s="28">
        <v>2374.1999999999998</v>
      </c>
      <c r="E66" s="39">
        <v>2374.1999999999998</v>
      </c>
      <c r="F66" s="29">
        <f t="shared" si="7"/>
        <v>100</v>
      </c>
      <c r="G66" s="29">
        <f t="shared" si="8"/>
        <v>100</v>
      </c>
    </row>
    <row r="67" spans="1:7" ht="78.75" customHeight="1">
      <c r="A67" s="52" t="s">
        <v>294</v>
      </c>
      <c r="B67" s="44" t="s">
        <v>288</v>
      </c>
      <c r="C67" s="28">
        <v>1.9</v>
      </c>
      <c r="D67" s="28">
        <v>1.9</v>
      </c>
      <c r="E67" s="39">
        <v>1.9</v>
      </c>
      <c r="F67" s="29">
        <f t="shared" si="7"/>
        <v>100</v>
      </c>
      <c r="G67" s="29">
        <f t="shared" si="8"/>
        <v>100</v>
      </c>
    </row>
    <row r="68" spans="1:7" ht="68.25" customHeight="1">
      <c r="A68" s="52" t="s">
        <v>307</v>
      </c>
      <c r="B68" s="44" t="s">
        <v>308</v>
      </c>
      <c r="C68" s="28">
        <v>17.3</v>
      </c>
      <c r="D68" s="28">
        <v>17.3</v>
      </c>
      <c r="E68" s="39">
        <v>17.3</v>
      </c>
      <c r="F68" s="29">
        <f t="shared" si="7"/>
        <v>100</v>
      </c>
      <c r="G68" s="29">
        <f t="shared" si="8"/>
        <v>100</v>
      </c>
    </row>
    <row r="69" spans="1:7" ht="64.5" customHeight="1">
      <c r="A69" s="52" t="s">
        <v>101</v>
      </c>
      <c r="B69" s="44" t="s">
        <v>102</v>
      </c>
      <c r="C69" s="28">
        <v>54545.2</v>
      </c>
      <c r="D69" s="28">
        <v>54545.2</v>
      </c>
      <c r="E69" s="39">
        <v>54545.2</v>
      </c>
      <c r="F69" s="29">
        <f t="shared" si="7"/>
        <v>100</v>
      </c>
      <c r="G69" s="29">
        <f t="shared" si="8"/>
        <v>100</v>
      </c>
    </row>
    <row r="70" spans="1:7" ht="80.25" customHeight="1">
      <c r="A70" s="52" t="s">
        <v>103</v>
      </c>
      <c r="B70" s="44" t="s">
        <v>104</v>
      </c>
      <c r="C70" s="28">
        <v>8.6999999999999993</v>
      </c>
      <c r="D70" s="28">
        <v>8.6999999999999993</v>
      </c>
      <c r="E70" s="39">
        <v>8.6999999999999993</v>
      </c>
      <c r="F70" s="29">
        <f t="shared" si="7"/>
        <v>100</v>
      </c>
      <c r="G70" s="29">
        <f t="shared" si="8"/>
        <v>100</v>
      </c>
    </row>
    <row r="71" spans="1:7" ht="80.25" customHeight="1">
      <c r="A71" s="52" t="s">
        <v>105</v>
      </c>
      <c r="B71" s="44" t="s">
        <v>106</v>
      </c>
      <c r="C71" s="28">
        <v>342.1</v>
      </c>
      <c r="D71" s="28">
        <v>342.1</v>
      </c>
      <c r="E71" s="39">
        <v>341.6</v>
      </c>
      <c r="F71" s="29">
        <f t="shared" si="7"/>
        <v>99.853843905290844</v>
      </c>
      <c r="G71" s="29">
        <f t="shared" si="8"/>
        <v>99.853843905290844</v>
      </c>
    </row>
    <row r="72" spans="1:7" ht="63">
      <c r="A72" s="52" t="s">
        <v>108</v>
      </c>
      <c r="B72" s="44" t="s">
        <v>109</v>
      </c>
      <c r="C72" s="28">
        <v>12866.9</v>
      </c>
      <c r="D72" s="28">
        <v>12866.9</v>
      </c>
      <c r="E72" s="39">
        <v>12866.9</v>
      </c>
      <c r="F72" s="29">
        <f t="shared" ref="F72:F77" si="9">E72/C72*100</f>
        <v>100</v>
      </c>
      <c r="G72" s="29">
        <f t="shared" si="8"/>
        <v>100</v>
      </c>
    </row>
    <row r="73" spans="1:7" ht="113.25" customHeight="1">
      <c r="A73" s="52" t="s">
        <v>110</v>
      </c>
      <c r="B73" s="44" t="s">
        <v>111</v>
      </c>
      <c r="C73" s="28">
        <v>23.7</v>
      </c>
      <c r="D73" s="28">
        <v>23.7</v>
      </c>
      <c r="E73" s="39">
        <v>23.7</v>
      </c>
      <c r="F73" s="29">
        <f t="shared" si="9"/>
        <v>100</v>
      </c>
      <c r="G73" s="29">
        <f t="shared" si="8"/>
        <v>100</v>
      </c>
    </row>
    <row r="74" spans="1:7" ht="115.5" customHeight="1">
      <c r="A74" s="52" t="s">
        <v>112</v>
      </c>
      <c r="B74" s="44" t="s">
        <v>113</v>
      </c>
      <c r="C74" s="28">
        <v>246.6</v>
      </c>
      <c r="D74" s="28">
        <v>246.6</v>
      </c>
      <c r="E74" s="39">
        <v>246.6</v>
      </c>
      <c r="F74" s="29">
        <f t="shared" si="9"/>
        <v>100</v>
      </c>
      <c r="G74" s="29">
        <f t="shared" si="8"/>
        <v>100</v>
      </c>
    </row>
    <row r="75" spans="1:7" ht="128.25" customHeight="1">
      <c r="A75" s="52" t="s">
        <v>114</v>
      </c>
      <c r="B75" s="44" t="s">
        <v>115</v>
      </c>
      <c r="C75" s="28">
        <v>87.5</v>
      </c>
      <c r="D75" s="28">
        <v>87.5</v>
      </c>
      <c r="E75" s="39">
        <v>87.5</v>
      </c>
      <c r="F75" s="29">
        <f t="shared" si="9"/>
        <v>100</v>
      </c>
      <c r="G75" s="29">
        <f t="shared" si="8"/>
        <v>100</v>
      </c>
    </row>
    <row r="76" spans="1:7" ht="256.5" customHeight="1">
      <c r="A76" s="52" t="s">
        <v>116</v>
      </c>
      <c r="B76" s="44" t="s">
        <v>117</v>
      </c>
      <c r="C76" s="28">
        <v>5658.8</v>
      </c>
      <c r="D76" s="28">
        <v>5658.8</v>
      </c>
      <c r="E76" s="39">
        <v>5658.8</v>
      </c>
      <c r="F76" s="29">
        <f t="shared" si="9"/>
        <v>100</v>
      </c>
      <c r="G76" s="29">
        <f t="shared" si="8"/>
        <v>100</v>
      </c>
    </row>
    <row r="77" spans="1:7" ht="118.5" customHeight="1">
      <c r="A77" s="87" t="s">
        <v>316</v>
      </c>
      <c r="B77" s="44" t="s">
        <v>317</v>
      </c>
      <c r="C77" s="28">
        <v>18.100000000000001</v>
      </c>
      <c r="D77" s="28">
        <v>18.100000000000001</v>
      </c>
      <c r="E77" s="39">
        <v>18.100000000000001</v>
      </c>
      <c r="F77" s="29">
        <f t="shared" si="9"/>
        <v>100</v>
      </c>
      <c r="G77" s="29">
        <f t="shared" si="8"/>
        <v>100</v>
      </c>
    </row>
    <row r="78" spans="1:7" ht="69" customHeight="1">
      <c r="A78" s="52" t="s">
        <v>118</v>
      </c>
      <c r="B78" s="44" t="s">
        <v>119</v>
      </c>
      <c r="C78" s="28">
        <v>427</v>
      </c>
      <c r="D78" s="28">
        <v>427</v>
      </c>
      <c r="E78" s="39">
        <v>427</v>
      </c>
      <c r="F78" s="29">
        <f t="shared" ref="F78:F88" si="10">E78/C78*100</f>
        <v>100</v>
      </c>
      <c r="G78" s="29">
        <f t="shared" si="8"/>
        <v>100</v>
      </c>
    </row>
    <row r="79" spans="1:7" ht="64.5" customHeight="1">
      <c r="A79" s="52" t="s">
        <v>120</v>
      </c>
      <c r="B79" s="44" t="s">
        <v>121</v>
      </c>
      <c r="C79" s="28">
        <v>480.9</v>
      </c>
      <c r="D79" s="28">
        <v>480.9</v>
      </c>
      <c r="E79" s="39">
        <v>480.9</v>
      </c>
      <c r="F79" s="29">
        <f t="shared" si="10"/>
        <v>100</v>
      </c>
      <c r="G79" s="29">
        <f t="shared" si="8"/>
        <v>100</v>
      </c>
    </row>
    <row r="80" spans="1:7" ht="126.75" customHeight="1">
      <c r="A80" s="52" t="s">
        <v>122</v>
      </c>
      <c r="B80" s="44" t="s">
        <v>123</v>
      </c>
      <c r="C80" s="28">
        <v>6826.4</v>
      </c>
      <c r="D80" s="28">
        <v>6826.4</v>
      </c>
      <c r="E80" s="39">
        <v>6826.4</v>
      </c>
      <c r="F80" s="29">
        <f t="shared" si="10"/>
        <v>100</v>
      </c>
      <c r="G80" s="29">
        <f t="shared" si="8"/>
        <v>100</v>
      </c>
    </row>
    <row r="81" spans="1:7" ht="147" customHeight="1">
      <c r="A81" s="52" t="s">
        <v>124</v>
      </c>
      <c r="B81" s="44" t="s">
        <v>125</v>
      </c>
      <c r="C81" s="28">
        <v>249.1</v>
      </c>
      <c r="D81" s="28">
        <v>249.1</v>
      </c>
      <c r="E81" s="39">
        <v>249.1</v>
      </c>
      <c r="F81" s="29">
        <f t="shared" si="10"/>
        <v>100</v>
      </c>
      <c r="G81" s="29">
        <f t="shared" si="8"/>
        <v>100</v>
      </c>
    </row>
    <row r="82" spans="1:7" ht="115.5" customHeight="1">
      <c r="A82" s="52" t="s">
        <v>126</v>
      </c>
      <c r="B82" s="44" t="s">
        <v>127</v>
      </c>
      <c r="C82" s="28">
        <v>57.3</v>
      </c>
      <c r="D82" s="28">
        <v>57.3</v>
      </c>
      <c r="E82" s="39">
        <v>57.3</v>
      </c>
      <c r="F82" s="29">
        <f t="shared" si="10"/>
        <v>100</v>
      </c>
      <c r="G82" s="29">
        <f t="shared" si="8"/>
        <v>100</v>
      </c>
    </row>
    <row r="83" spans="1:7" ht="149.25" customHeight="1">
      <c r="A83" s="52" t="s">
        <v>128</v>
      </c>
      <c r="B83" s="44" t="s">
        <v>129</v>
      </c>
      <c r="C83" s="28">
        <v>10112.799999999999</v>
      </c>
      <c r="D83" s="28">
        <v>10112.799999999999</v>
      </c>
      <c r="E83" s="39">
        <v>10112.799999999999</v>
      </c>
      <c r="F83" s="29">
        <f t="shared" si="10"/>
        <v>100</v>
      </c>
      <c r="G83" s="29">
        <f t="shared" si="8"/>
        <v>100</v>
      </c>
    </row>
    <row r="84" spans="1:7" ht="99.75" customHeight="1">
      <c r="A84" s="52" t="s">
        <v>130</v>
      </c>
      <c r="B84" s="44" t="s">
        <v>131</v>
      </c>
      <c r="C84" s="28">
        <v>102</v>
      </c>
      <c r="D84" s="28">
        <v>102</v>
      </c>
      <c r="E84" s="39">
        <v>102</v>
      </c>
      <c r="F84" s="29">
        <f t="shared" si="10"/>
        <v>100</v>
      </c>
      <c r="G84" s="29">
        <f t="shared" si="8"/>
        <v>100</v>
      </c>
    </row>
    <row r="85" spans="1:7" ht="81" customHeight="1">
      <c r="A85" s="52" t="s">
        <v>132</v>
      </c>
      <c r="B85" s="44" t="s">
        <v>133</v>
      </c>
      <c r="C85" s="28">
        <v>423</v>
      </c>
      <c r="D85" s="28">
        <v>423</v>
      </c>
      <c r="E85" s="39">
        <v>423</v>
      </c>
      <c r="F85" s="29">
        <f t="shared" si="10"/>
        <v>100</v>
      </c>
      <c r="G85" s="29">
        <f t="shared" si="8"/>
        <v>100</v>
      </c>
    </row>
    <row r="86" spans="1:7" ht="70.5" customHeight="1">
      <c r="A86" s="52" t="s">
        <v>134</v>
      </c>
      <c r="B86" s="44" t="s">
        <v>135</v>
      </c>
      <c r="C86" s="28">
        <v>6.2</v>
      </c>
      <c r="D86" s="28">
        <v>6.2</v>
      </c>
      <c r="E86" s="39">
        <v>6.2</v>
      </c>
      <c r="F86" s="29">
        <f t="shared" si="10"/>
        <v>100</v>
      </c>
      <c r="G86" s="29">
        <f t="shared" si="8"/>
        <v>100</v>
      </c>
    </row>
    <row r="87" spans="1:7" ht="77.25" customHeight="1">
      <c r="A87" s="52" t="s">
        <v>324</v>
      </c>
      <c r="B87" s="44" t="s">
        <v>323</v>
      </c>
      <c r="C87" s="28">
        <v>1</v>
      </c>
      <c r="D87" s="28">
        <v>1</v>
      </c>
      <c r="E87" s="39">
        <v>0.9</v>
      </c>
      <c r="F87" s="29">
        <f t="shared" si="10"/>
        <v>90</v>
      </c>
      <c r="G87" s="29">
        <f t="shared" si="8"/>
        <v>90</v>
      </c>
    </row>
    <row r="88" spans="1:7" ht="63" customHeight="1">
      <c r="A88" s="52" t="s">
        <v>136</v>
      </c>
      <c r="B88" s="44" t="s">
        <v>137</v>
      </c>
      <c r="C88" s="28">
        <v>2750.9</v>
      </c>
      <c r="D88" s="28">
        <v>2750.9</v>
      </c>
      <c r="E88" s="39">
        <v>2750.9</v>
      </c>
      <c r="F88" s="29">
        <f t="shared" si="10"/>
        <v>100</v>
      </c>
      <c r="G88" s="29">
        <f t="shared" si="8"/>
        <v>100</v>
      </c>
    </row>
    <row r="89" spans="1:7" ht="98.25" customHeight="1">
      <c r="A89" s="52" t="s">
        <v>138</v>
      </c>
      <c r="B89" s="44" t="s">
        <v>139</v>
      </c>
      <c r="C89" s="28"/>
      <c r="D89" s="28"/>
      <c r="E89" s="39"/>
      <c r="F89" s="29"/>
      <c r="G89" s="29"/>
    </row>
    <row r="90" spans="1:7" ht="50.25" customHeight="1">
      <c r="A90" s="52" t="s">
        <v>140</v>
      </c>
      <c r="B90" s="44" t="s">
        <v>141</v>
      </c>
      <c r="C90" s="28">
        <v>1640.5</v>
      </c>
      <c r="D90" s="28">
        <v>1640.5</v>
      </c>
      <c r="E90" s="39">
        <v>1640.5</v>
      </c>
      <c r="F90" s="29">
        <f t="shared" ref="F90:F96" si="11">E90/C90*100</f>
        <v>100</v>
      </c>
      <c r="G90" s="29">
        <f t="shared" si="8"/>
        <v>100</v>
      </c>
    </row>
    <row r="91" spans="1:7" ht="66.75" customHeight="1">
      <c r="A91" s="52" t="s">
        <v>142</v>
      </c>
      <c r="B91" s="44" t="s">
        <v>143</v>
      </c>
      <c r="C91" s="28">
        <v>99.4</v>
      </c>
      <c r="D91" s="28">
        <v>99.4</v>
      </c>
      <c r="E91" s="39">
        <v>99.4</v>
      </c>
      <c r="F91" s="29">
        <f t="shared" si="11"/>
        <v>100</v>
      </c>
      <c r="G91" s="29">
        <f t="shared" si="8"/>
        <v>100</v>
      </c>
    </row>
    <row r="92" spans="1:7" ht="78.75">
      <c r="A92" s="52" t="s">
        <v>144</v>
      </c>
      <c r="B92" s="44" t="s">
        <v>145</v>
      </c>
      <c r="C92" s="28">
        <v>9524.2999999999993</v>
      </c>
      <c r="D92" s="28">
        <v>9524.2999999999993</v>
      </c>
      <c r="E92" s="39">
        <v>9524.2999999999993</v>
      </c>
      <c r="F92" s="29">
        <f t="shared" si="11"/>
        <v>100</v>
      </c>
      <c r="G92" s="29">
        <f t="shared" ref="G92:G104" si="12">E92/D92*100</f>
        <v>100</v>
      </c>
    </row>
    <row r="93" spans="1:7" ht="79.5" customHeight="1">
      <c r="A93" s="52" t="s">
        <v>146</v>
      </c>
      <c r="B93" s="44" t="s">
        <v>147</v>
      </c>
      <c r="C93" s="28">
        <v>1.5</v>
      </c>
      <c r="D93" s="28">
        <v>1.5</v>
      </c>
      <c r="E93" s="39">
        <v>1.5</v>
      </c>
      <c r="F93" s="29">
        <f t="shared" si="11"/>
        <v>100</v>
      </c>
      <c r="G93" s="29">
        <f t="shared" si="12"/>
        <v>100</v>
      </c>
    </row>
    <row r="94" spans="1:7" ht="79.5" customHeight="1">
      <c r="A94" s="85" t="s">
        <v>295</v>
      </c>
      <c r="B94" s="44" t="s">
        <v>289</v>
      </c>
      <c r="C94" s="28">
        <v>5643.2</v>
      </c>
      <c r="D94" s="28">
        <v>5643.2</v>
      </c>
      <c r="E94" s="39">
        <v>5005.1000000000004</v>
      </c>
      <c r="F94" s="29">
        <f t="shared" si="11"/>
        <v>88.692585766940752</v>
      </c>
      <c r="G94" s="29">
        <f t="shared" si="12"/>
        <v>88.692585766940752</v>
      </c>
    </row>
    <row r="95" spans="1:7" ht="78.75" customHeight="1">
      <c r="A95" s="53" t="s">
        <v>107</v>
      </c>
      <c r="B95" s="27" t="s">
        <v>290</v>
      </c>
      <c r="C95" s="39">
        <v>3089.6</v>
      </c>
      <c r="D95" s="39">
        <v>3089.6</v>
      </c>
      <c r="E95" s="39">
        <v>3089.6</v>
      </c>
      <c r="F95" s="28">
        <f t="shared" si="11"/>
        <v>100</v>
      </c>
      <c r="G95" s="29">
        <f t="shared" si="12"/>
        <v>100</v>
      </c>
    </row>
    <row r="96" spans="1:7" ht="78.75" customHeight="1">
      <c r="A96" s="53" t="s">
        <v>107</v>
      </c>
      <c r="B96" s="27" t="s">
        <v>291</v>
      </c>
      <c r="C96" s="39">
        <v>2579.4</v>
      </c>
      <c r="D96" s="39">
        <v>2579.4</v>
      </c>
      <c r="E96" s="39">
        <v>2579.4</v>
      </c>
      <c r="F96" s="28">
        <f t="shared" si="11"/>
        <v>100</v>
      </c>
      <c r="G96" s="29">
        <f t="shared" si="12"/>
        <v>100</v>
      </c>
    </row>
    <row r="97" spans="1:7" ht="50.25" customHeight="1">
      <c r="A97" s="53" t="s">
        <v>148</v>
      </c>
      <c r="B97" s="27" t="s">
        <v>149</v>
      </c>
      <c r="C97" s="39">
        <v>548.9</v>
      </c>
      <c r="D97" s="39">
        <v>548.9</v>
      </c>
      <c r="E97" s="39">
        <v>548.9</v>
      </c>
      <c r="F97" s="28">
        <f t="shared" ref="F97:F113" si="13">E97/C97*100</f>
        <v>100</v>
      </c>
      <c r="G97" s="29">
        <f t="shared" si="12"/>
        <v>100</v>
      </c>
    </row>
    <row r="98" spans="1:7" ht="62.25" customHeight="1">
      <c r="A98" s="53" t="s">
        <v>310</v>
      </c>
      <c r="B98" s="27" t="s">
        <v>309</v>
      </c>
      <c r="C98" s="39">
        <v>5.4</v>
      </c>
      <c r="D98" s="39">
        <v>5.4</v>
      </c>
      <c r="E98" s="39">
        <v>5.4</v>
      </c>
      <c r="F98" s="28">
        <f t="shared" si="13"/>
        <v>100</v>
      </c>
      <c r="G98" s="29">
        <f t="shared" si="12"/>
        <v>100</v>
      </c>
    </row>
    <row r="99" spans="1:7" ht="51.75" customHeight="1">
      <c r="A99" s="53" t="s">
        <v>150</v>
      </c>
      <c r="B99" s="27" t="s">
        <v>151</v>
      </c>
      <c r="C99" s="39">
        <v>69.099999999999994</v>
      </c>
      <c r="D99" s="39">
        <v>69.099999999999994</v>
      </c>
      <c r="E99" s="39">
        <v>69.099999999999994</v>
      </c>
      <c r="F99" s="28">
        <f t="shared" si="13"/>
        <v>100</v>
      </c>
      <c r="G99" s="29">
        <f t="shared" si="12"/>
        <v>100</v>
      </c>
    </row>
    <row r="100" spans="1:7" ht="99.75" customHeight="1">
      <c r="A100" s="53" t="s">
        <v>296</v>
      </c>
      <c r="B100" s="27" t="s">
        <v>292</v>
      </c>
      <c r="C100" s="39">
        <v>4493.1000000000004</v>
      </c>
      <c r="D100" s="39">
        <v>4493.1000000000004</v>
      </c>
      <c r="E100" s="39">
        <v>4493.1000000000004</v>
      </c>
      <c r="F100" s="28">
        <f t="shared" si="13"/>
        <v>100</v>
      </c>
      <c r="G100" s="29">
        <f t="shared" si="12"/>
        <v>100</v>
      </c>
    </row>
    <row r="101" spans="1:7" ht="62.25" customHeight="1">
      <c r="A101" s="53" t="s">
        <v>152</v>
      </c>
      <c r="B101" s="27" t="s">
        <v>153</v>
      </c>
      <c r="C101" s="39">
        <v>1.9</v>
      </c>
      <c r="D101" s="39">
        <v>1.9</v>
      </c>
      <c r="E101" s="39">
        <v>1.9</v>
      </c>
      <c r="F101" s="28">
        <f t="shared" si="13"/>
        <v>100</v>
      </c>
      <c r="G101" s="29">
        <f t="shared" si="12"/>
        <v>100</v>
      </c>
    </row>
    <row r="102" spans="1:7" ht="48" customHeight="1">
      <c r="A102" s="89" t="s">
        <v>328</v>
      </c>
      <c r="B102" s="31" t="s">
        <v>329</v>
      </c>
      <c r="C102" s="40">
        <f>SUM(C103:C104)</f>
        <v>3.8000000000000003</v>
      </c>
      <c r="D102" s="40">
        <f>SUM(D103:D104)</f>
        <v>3.8000000000000003</v>
      </c>
      <c r="E102" s="40">
        <f>SUM(E103:E104)</f>
        <v>3.8000000000000003</v>
      </c>
      <c r="F102" s="28">
        <f t="shared" si="13"/>
        <v>100</v>
      </c>
      <c r="G102" s="29">
        <f t="shared" si="12"/>
        <v>100</v>
      </c>
    </row>
    <row r="103" spans="1:7" ht="66" customHeight="1">
      <c r="A103" s="53" t="s">
        <v>330</v>
      </c>
      <c r="B103" s="27" t="s">
        <v>331</v>
      </c>
      <c r="C103" s="39">
        <v>2.7</v>
      </c>
      <c r="D103" s="39">
        <v>2.7</v>
      </c>
      <c r="E103" s="39">
        <v>2.7</v>
      </c>
      <c r="F103" s="28">
        <f t="shared" si="13"/>
        <v>100</v>
      </c>
      <c r="G103" s="29">
        <f t="shared" si="12"/>
        <v>100</v>
      </c>
    </row>
    <row r="104" spans="1:7" ht="66" customHeight="1">
      <c r="A104" s="53" t="s">
        <v>330</v>
      </c>
      <c r="B104" s="27" t="s">
        <v>332</v>
      </c>
      <c r="C104" s="39">
        <v>1.1000000000000001</v>
      </c>
      <c r="D104" s="39">
        <v>1.1000000000000001</v>
      </c>
      <c r="E104" s="39">
        <v>1.1000000000000001</v>
      </c>
      <c r="F104" s="28">
        <f t="shared" si="13"/>
        <v>100</v>
      </c>
      <c r="G104" s="29">
        <f t="shared" si="12"/>
        <v>100</v>
      </c>
    </row>
    <row r="105" spans="1:7" ht="62.25" customHeight="1">
      <c r="A105" s="54" t="s">
        <v>154</v>
      </c>
      <c r="B105" s="31" t="s">
        <v>155</v>
      </c>
      <c r="C105" s="40">
        <f t="shared" ref="C105:E105" si="14">C106</f>
        <v>-1003.5999999999999</v>
      </c>
      <c r="D105" s="40">
        <f t="shared" si="14"/>
        <v>-1003.5999999999999</v>
      </c>
      <c r="E105" s="40">
        <f t="shared" si="14"/>
        <v>-1003.5999999999999</v>
      </c>
      <c r="F105" s="55">
        <f t="shared" si="13"/>
        <v>100</v>
      </c>
      <c r="G105" s="25">
        <f t="shared" ref="G105:G113" si="15">E105/D105*100</f>
        <v>100</v>
      </c>
    </row>
    <row r="106" spans="1:7" ht="62.25" customHeight="1">
      <c r="A106" s="54" t="s">
        <v>156</v>
      </c>
      <c r="B106" s="27" t="s">
        <v>157</v>
      </c>
      <c r="C106" s="39">
        <f>C108+C107</f>
        <v>-1003.5999999999999</v>
      </c>
      <c r="D106" s="39">
        <f>D108+D107</f>
        <v>-1003.5999999999999</v>
      </c>
      <c r="E106" s="39">
        <f>E108+E107</f>
        <v>-1003.5999999999999</v>
      </c>
      <c r="F106" s="56">
        <f t="shared" si="13"/>
        <v>100</v>
      </c>
      <c r="G106" s="29">
        <f t="shared" si="15"/>
        <v>100</v>
      </c>
    </row>
    <row r="107" spans="1:7" ht="71.25" customHeight="1">
      <c r="A107" s="42" t="s">
        <v>321</v>
      </c>
      <c r="B107" s="27" t="s">
        <v>322</v>
      </c>
      <c r="C107" s="39">
        <v>-388.2</v>
      </c>
      <c r="D107" s="39">
        <v>-388.2</v>
      </c>
      <c r="E107" s="39">
        <v>-388.2</v>
      </c>
      <c r="F107" s="56">
        <f t="shared" si="13"/>
        <v>100</v>
      </c>
      <c r="G107" s="29">
        <f t="shared" si="15"/>
        <v>100</v>
      </c>
    </row>
    <row r="108" spans="1:7" ht="62.25" customHeight="1">
      <c r="A108" s="58" t="s">
        <v>158</v>
      </c>
      <c r="B108" s="47" t="s">
        <v>159</v>
      </c>
      <c r="C108" s="48">
        <f>C109+C111+C112+C110</f>
        <v>-615.4</v>
      </c>
      <c r="D108" s="48">
        <f t="shared" ref="D108:E108" si="16">D109+D111+D112+D110</f>
        <v>-615.4</v>
      </c>
      <c r="E108" s="48">
        <f t="shared" si="16"/>
        <v>-615.4</v>
      </c>
      <c r="F108" s="59">
        <f t="shared" si="13"/>
        <v>100</v>
      </c>
      <c r="G108" s="50">
        <f t="shared" si="15"/>
        <v>100</v>
      </c>
    </row>
    <row r="109" spans="1:7" ht="102" customHeight="1">
      <c r="A109" s="57" t="s">
        <v>297</v>
      </c>
      <c r="B109" s="27" t="s">
        <v>320</v>
      </c>
      <c r="C109" s="39">
        <v>-4.2</v>
      </c>
      <c r="D109" s="39">
        <v>-4.2</v>
      </c>
      <c r="E109" s="39">
        <v>-4.2</v>
      </c>
      <c r="F109" s="56">
        <f t="shared" si="13"/>
        <v>100</v>
      </c>
      <c r="G109" s="29">
        <f t="shared" si="15"/>
        <v>100</v>
      </c>
    </row>
    <row r="110" spans="1:7" ht="71.25" customHeight="1">
      <c r="A110" s="57" t="s">
        <v>318</v>
      </c>
      <c r="B110" s="27" t="s">
        <v>319</v>
      </c>
      <c r="C110" s="39">
        <v>-340.3</v>
      </c>
      <c r="D110" s="39">
        <v>-340.3</v>
      </c>
      <c r="E110" s="39">
        <v>-340.3</v>
      </c>
      <c r="F110" s="56">
        <f t="shared" si="13"/>
        <v>100</v>
      </c>
      <c r="G110" s="29">
        <f t="shared" si="15"/>
        <v>100</v>
      </c>
    </row>
    <row r="111" spans="1:7" ht="62.25" customHeight="1">
      <c r="A111" s="42" t="s">
        <v>160</v>
      </c>
      <c r="B111" s="27" t="s">
        <v>161</v>
      </c>
      <c r="C111" s="39">
        <v>-265.89999999999998</v>
      </c>
      <c r="D111" s="39">
        <v>-265.89999999999998</v>
      </c>
      <c r="E111" s="39">
        <v>-265.89999999999998</v>
      </c>
      <c r="F111" s="56">
        <f t="shared" si="13"/>
        <v>100</v>
      </c>
      <c r="G111" s="29">
        <f t="shared" si="15"/>
        <v>100</v>
      </c>
    </row>
    <row r="112" spans="1:7" ht="79.5" customHeight="1">
      <c r="A112" s="57" t="s">
        <v>162</v>
      </c>
      <c r="B112" s="27" t="s">
        <v>163</v>
      </c>
      <c r="C112" s="39">
        <v>-5</v>
      </c>
      <c r="D112" s="39">
        <v>-5</v>
      </c>
      <c r="E112" s="39">
        <v>-5</v>
      </c>
      <c r="F112" s="56">
        <f t="shared" si="13"/>
        <v>100</v>
      </c>
      <c r="G112" s="29">
        <f t="shared" si="15"/>
        <v>100</v>
      </c>
    </row>
    <row r="113" spans="1:7" s="65" customFormat="1" ht="21" customHeight="1">
      <c r="A113" s="60" t="s">
        <v>164</v>
      </c>
      <c r="B113" s="61" t="s">
        <v>165</v>
      </c>
      <c r="C113" s="62">
        <f>C34+C6</f>
        <v>237655.69999999998</v>
      </c>
      <c r="D113" s="62">
        <f>D34+D6</f>
        <v>237655.69999999998</v>
      </c>
      <c r="E113" s="62">
        <f>E34+E6</f>
        <v>238144.4</v>
      </c>
      <c r="F113" s="63">
        <f t="shared" si="13"/>
        <v>100.20563361198576</v>
      </c>
      <c r="G113" s="64">
        <f t="shared" si="15"/>
        <v>100.20563361198576</v>
      </c>
    </row>
    <row r="114" spans="1:7" ht="15.75" customHeight="1">
      <c r="A114" s="94" t="s">
        <v>166</v>
      </c>
      <c r="B114" s="94"/>
      <c r="C114" s="94"/>
      <c r="D114" s="94"/>
      <c r="E114" s="94"/>
      <c r="F114" s="94"/>
      <c r="G114" s="94"/>
    </row>
    <row r="115" spans="1:7" ht="15.75">
      <c r="A115" s="67" t="s">
        <v>167</v>
      </c>
      <c r="B115" s="68" t="s">
        <v>168</v>
      </c>
      <c r="C115" s="69">
        <f>SUM(C117:C122)</f>
        <v>31181.9</v>
      </c>
      <c r="D115" s="69">
        <f>SUM(D117:D122)</f>
        <v>31181.9</v>
      </c>
      <c r="E115" s="69">
        <f>SUM(E117:E122)</f>
        <v>31012.7</v>
      </c>
      <c r="F115" s="69">
        <f t="shared" ref="F115:F124" si="17">E115/C115*100</f>
        <v>99.457377517085234</v>
      </c>
      <c r="G115" s="69">
        <f>E115/D115*100</f>
        <v>99.457377517085234</v>
      </c>
    </row>
    <row r="116" spans="1:7" ht="15.75">
      <c r="A116" s="67"/>
      <c r="B116" s="68"/>
      <c r="C116" s="69"/>
      <c r="D116" s="69"/>
      <c r="E116" s="69"/>
      <c r="F116" s="69"/>
      <c r="G116" s="69"/>
    </row>
    <row r="117" spans="1:7" ht="63">
      <c r="A117" s="70" t="s">
        <v>169</v>
      </c>
      <c r="B117" s="71" t="s">
        <v>170</v>
      </c>
      <c r="C117" s="72">
        <v>21186.799999999999</v>
      </c>
      <c r="D117" s="72">
        <v>21186.799999999999</v>
      </c>
      <c r="E117" s="72">
        <v>21018.799999999999</v>
      </c>
      <c r="F117" s="72">
        <f t="shared" si="17"/>
        <v>99.207053448373514</v>
      </c>
      <c r="G117" s="72">
        <f>E117/D117*100</f>
        <v>99.207053448373514</v>
      </c>
    </row>
    <row r="118" spans="1:7" ht="15.75">
      <c r="A118" s="70" t="s">
        <v>286</v>
      </c>
      <c r="B118" s="71" t="s">
        <v>285</v>
      </c>
      <c r="C118" s="72">
        <v>5.4</v>
      </c>
      <c r="D118" s="72">
        <v>5.4</v>
      </c>
      <c r="E118" s="72">
        <v>5.4</v>
      </c>
      <c r="F118" s="72">
        <f t="shared" si="17"/>
        <v>100</v>
      </c>
      <c r="G118" s="72">
        <f>E118/D118*100</f>
        <v>100</v>
      </c>
    </row>
    <row r="119" spans="1:7" ht="47.25">
      <c r="A119" s="70" t="s">
        <v>171</v>
      </c>
      <c r="B119" s="71" t="s">
        <v>172</v>
      </c>
      <c r="C119" s="72">
        <v>8005.6</v>
      </c>
      <c r="D119" s="72">
        <v>8005.6</v>
      </c>
      <c r="E119" s="72">
        <v>8004.5</v>
      </c>
      <c r="F119" s="72">
        <f t="shared" si="17"/>
        <v>99.986259618267198</v>
      </c>
      <c r="G119" s="72">
        <f>E119/D119*100</f>
        <v>99.986259618267198</v>
      </c>
    </row>
    <row r="120" spans="1:7" ht="15.75">
      <c r="A120" s="70" t="s">
        <v>173</v>
      </c>
      <c r="B120" s="71" t="s">
        <v>174</v>
      </c>
      <c r="C120" s="72">
        <v>20.100000000000001</v>
      </c>
      <c r="D120" s="72">
        <v>20.100000000000001</v>
      </c>
      <c r="E120" s="72">
        <v>20</v>
      </c>
      <c r="F120" s="72">
        <f t="shared" si="17"/>
        <v>99.502487562189046</v>
      </c>
      <c r="G120" s="72">
        <f>E120/D120*100</f>
        <v>99.502487562189046</v>
      </c>
    </row>
    <row r="121" spans="1:7" ht="15.75">
      <c r="A121" s="70" t="s">
        <v>175</v>
      </c>
      <c r="B121" s="71" t="s">
        <v>176</v>
      </c>
      <c r="C121" s="72">
        <v>0</v>
      </c>
      <c r="D121" s="72">
        <v>0</v>
      </c>
      <c r="E121" s="72">
        <v>0</v>
      </c>
      <c r="F121" s="72" t="e">
        <f t="shared" si="17"/>
        <v>#DIV/0!</v>
      </c>
      <c r="G121" s="72" t="e">
        <f>E121/D121*100</f>
        <v>#DIV/0!</v>
      </c>
    </row>
    <row r="122" spans="1:7" ht="15.75">
      <c r="A122" s="70" t="s">
        <v>177</v>
      </c>
      <c r="B122" s="71" t="s">
        <v>178</v>
      </c>
      <c r="C122" s="72">
        <v>1964</v>
      </c>
      <c r="D122" s="72">
        <v>1964</v>
      </c>
      <c r="E122" s="72">
        <v>1964</v>
      </c>
      <c r="F122" s="72">
        <f t="shared" si="17"/>
        <v>100</v>
      </c>
      <c r="G122" s="72">
        <f t="shared" ref="G122:G151" si="18">E122/D122*100</f>
        <v>100</v>
      </c>
    </row>
    <row r="123" spans="1:7" ht="15.75">
      <c r="A123" s="66" t="s">
        <v>179</v>
      </c>
      <c r="B123" s="68" t="s">
        <v>180</v>
      </c>
      <c r="C123" s="69">
        <f>SUM(C124:C124)</f>
        <v>548.9</v>
      </c>
      <c r="D123" s="69">
        <f>SUM(D124:D124)</f>
        <v>548.9</v>
      </c>
      <c r="E123" s="69">
        <f>SUM(E124:E124)</f>
        <v>548.9</v>
      </c>
      <c r="F123" s="69">
        <f t="shared" si="17"/>
        <v>100</v>
      </c>
      <c r="G123" s="69">
        <f t="shared" si="18"/>
        <v>100</v>
      </c>
    </row>
    <row r="124" spans="1:7" ht="15.75">
      <c r="A124" s="70" t="s">
        <v>181</v>
      </c>
      <c r="B124" s="71" t="s">
        <v>182</v>
      </c>
      <c r="C124" s="72">
        <v>548.9</v>
      </c>
      <c r="D124" s="72">
        <v>548.9</v>
      </c>
      <c r="E124" s="72">
        <v>548.9</v>
      </c>
      <c r="F124" s="72">
        <f t="shared" si="17"/>
        <v>100</v>
      </c>
      <c r="G124" s="72">
        <f t="shared" si="18"/>
        <v>100</v>
      </c>
    </row>
    <row r="125" spans="1:7" ht="31.5">
      <c r="A125" s="70" t="s">
        <v>183</v>
      </c>
      <c r="B125" s="68" t="s">
        <v>184</v>
      </c>
      <c r="C125" s="69">
        <f>SUM(C126:C126)</f>
        <v>924.7</v>
      </c>
      <c r="D125" s="69">
        <f>SUM(D126:D126)</f>
        <v>924.7</v>
      </c>
      <c r="E125" s="69">
        <f>SUM(E126:E126)</f>
        <v>924.7</v>
      </c>
      <c r="F125" s="69">
        <f>E125/C125*100</f>
        <v>100</v>
      </c>
      <c r="G125" s="69">
        <f>E125/D125*100</f>
        <v>100</v>
      </c>
    </row>
    <row r="126" spans="1:7" ht="47.25">
      <c r="A126" s="70" t="s">
        <v>185</v>
      </c>
      <c r="B126" s="71" t="s">
        <v>186</v>
      </c>
      <c r="C126" s="72">
        <v>924.7</v>
      </c>
      <c r="D126" s="72">
        <v>924.7</v>
      </c>
      <c r="E126" s="72">
        <v>924.7</v>
      </c>
      <c r="F126" s="69">
        <f>E126/C126*100</f>
        <v>100</v>
      </c>
      <c r="G126" s="69">
        <f>E126/D126*100</f>
        <v>100</v>
      </c>
    </row>
    <row r="127" spans="1:7" ht="15.75">
      <c r="A127" s="66" t="s">
        <v>187</v>
      </c>
      <c r="B127" s="68" t="s">
        <v>188</v>
      </c>
      <c r="C127" s="69">
        <f>SUM(C128:C130)</f>
        <v>8893.6999999999989</v>
      </c>
      <c r="D127" s="69">
        <f>SUM(D128:D130)</f>
        <v>8893.6999999999989</v>
      </c>
      <c r="E127" s="69">
        <f>SUM(E128:E130)</f>
        <v>8643.1</v>
      </c>
      <c r="F127" s="69">
        <f>E127/C127*100</f>
        <v>97.182275093605597</v>
      </c>
      <c r="G127" s="69">
        <f t="shared" si="18"/>
        <v>97.182275093605597</v>
      </c>
    </row>
    <row r="128" spans="1:7" ht="15.75">
      <c r="A128" s="70" t="s">
        <v>189</v>
      </c>
      <c r="B128" s="71" t="s">
        <v>190</v>
      </c>
      <c r="C128" s="72">
        <v>129.4</v>
      </c>
      <c r="D128" s="72">
        <v>129.4</v>
      </c>
      <c r="E128" s="72">
        <v>129.4</v>
      </c>
      <c r="F128" s="69">
        <f>E128/C128*100</f>
        <v>100</v>
      </c>
      <c r="G128" s="69">
        <f>E128/D128*100</f>
        <v>100</v>
      </c>
    </row>
    <row r="129" spans="1:7" ht="15.75">
      <c r="A129" s="70" t="s">
        <v>191</v>
      </c>
      <c r="B129" s="71" t="s">
        <v>192</v>
      </c>
      <c r="C129" s="72">
        <v>8624.7999999999993</v>
      </c>
      <c r="D129" s="72">
        <v>8624.7999999999993</v>
      </c>
      <c r="E129" s="72">
        <v>8374.2000000000007</v>
      </c>
      <c r="F129" s="72">
        <f t="shared" ref="F129:F154" si="19">E129/C129*100</f>
        <v>97.094425377979803</v>
      </c>
      <c r="G129" s="72">
        <f t="shared" si="18"/>
        <v>97.094425377979803</v>
      </c>
    </row>
    <row r="130" spans="1:7" ht="15.75">
      <c r="A130" s="70" t="s">
        <v>193</v>
      </c>
      <c r="B130" s="71" t="s">
        <v>194</v>
      </c>
      <c r="C130" s="72">
        <v>139.5</v>
      </c>
      <c r="D130" s="72">
        <v>139.5</v>
      </c>
      <c r="E130" s="72">
        <v>139.5</v>
      </c>
      <c r="F130" s="72">
        <f t="shared" si="19"/>
        <v>100</v>
      </c>
      <c r="G130" s="72">
        <f t="shared" si="18"/>
        <v>100</v>
      </c>
    </row>
    <row r="131" spans="1:7" ht="15.75">
      <c r="A131" s="66" t="s">
        <v>195</v>
      </c>
      <c r="B131" s="68" t="s">
        <v>196</v>
      </c>
      <c r="C131" s="69">
        <f>SUM(C132:C132)</f>
        <v>151.69999999999999</v>
      </c>
      <c r="D131" s="69">
        <f>SUM(D132:D132)</f>
        <v>151.69999999999999</v>
      </c>
      <c r="E131" s="69">
        <f>SUM(E132:E132)</f>
        <v>151.69999999999999</v>
      </c>
      <c r="F131" s="69">
        <f>E131/C131*100</f>
        <v>100</v>
      </c>
      <c r="G131" s="69">
        <f>E131/D131*100</f>
        <v>100</v>
      </c>
    </row>
    <row r="132" spans="1:7" ht="15.75">
      <c r="A132" s="70" t="s">
        <v>197</v>
      </c>
      <c r="B132" s="71" t="s">
        <v>198</v>
      </c>
      <c r="C132" s="72">
        <v>151.69999999999999</v>
      </c>
      <c r="D132" s="72">
        <v>151.69999999999999</v>
      </c>
      <c r="E132" s="72">
        <v>151.69999999999999</v>
      </c>
      <c r="F132" s="69">
        <f>E132/C132*100</f>
        <v>100</v>
      </c>
      <c r="G132" s="69">
        <f>E132/D132*100</f>
        <v>100</v>
      </c>
    </row>
    <row r="133" spans="1:7" ht="15.75">
      <c r="A133" s="66" t="s">
        <v>199</v>
      </c>
      <c r="B133" s="68" t="s">
        <v>200</v>
      </c>
      <c r="C133" s="69">
        <f>SUM(C134:C138)</f>
        <v>109837.7</v>
      </c>
      <c r="D133" s="69">
        <f>SUM(D134:D138)</f>
        <v>109837.7</v>
      </c>
      <c r="E133" s="69">
        <f>SUM(E134:E138)</f>
        <v>109026.7</v>
      </c>
      <c r="F133" s="69">
        <f t="shared" si="19"/>
        <v>99.261637852941192</v>
      </c>
      <c r="G133" s="69">
        <f t="shared" si="18"/>
        <v>99.261637852941192</v>
      </c>
    </row>
    <row r="134" spans="1:7" ht="15.75">
      <c r="A134" s="70" t="s">
        <v>201</v>
      </c>
      <c r="B134" s="71" t="s">
        <v>202</v>
      </c>
      <c r="C134" s="72">
        <v>12770.9</v>
      </c>
      <c r="D134" s="72">
        <v>12770.9</v>
      </c>
      <c r="E134" s="72">
        <v>12770.9</v>
      </c>
      <c r="F134" s="72">
        <f t="shared" si="19"/>
        <v>100</v>
      </c>
      <c r="G134" s="72">
        <f t="shared" si="18"/>
        <v>100</v>
      </c>
    </row>
    <row r="135" spans="1:7" ht="15.75">
      <c r="A135" s="70" t="s">
        <v>203</v>
      </c>
      <c r="B135" s="71" t="s">
        <v>204</v>
      </c>
      <c r="C135" s="72">
        <v>79918.5</v>
      </c>
      <c r="D135" s="72">
        <v>79918.5</v>
      </c>
      <c r="E135" s="72">
        <v>79121.399999999994</v>
      </c>
      <c r="F135" s="72">
        <f t="shared" si="19"/>
        <v>99.002608907824836</v>
      </c>
      <c r="G135" s="72">
        <f t="shared" si="18"/>
        <v>99.002608907824836</v>
      </c>
    </row>
    <row r="136" spans="1:7" ht="15.75">
      <c r="A136" s="70" t="s">
        <v>205</v>
      </c>
      <c r="B136" s="71" t="s">
        <v>206</v>
      </c>
      <c r="C136" s="72">
        <v>9808.5</v>
      </c>
      <c r="D136" s="72">
        <v>9808.5</v>
      </c>
      <c r="E136" s="72">
        <v>9794.6</v>
      </c>
      <c r="F136" s="72">
        <f>E136/C136*100</f>
        <v>99.858286180353787</v>
      </c>
      <c r="G136" s="72">
        <f>E136/D136*100</f>
        <v>99.858286180353787</v>
      </c>
    </row>
    <row r="137" spans="1:7" ht="15.75">
      <c r="A137" s="70" t="s">
        <v>207</v>
      </c>
      <c r="B137" s="71" t="s">
        <v>208</v>
      </c>
      <c r="C137" s="72">
        <v>1693.7</v>
      </c>
      <c r="D137" s="72">
        <v>1693.7</v>
      </c>
      <c r="E137" s="72">
        <v>1693.7</v>
      </c>
      <c r="F137" s="72">
        <f t="shared" si="19"/>
        <v>100</v>
      </c>
      <c r="G137" s="72">
        <f t="shared" si="18"/>
        <v>100</v>
      </c>
    </row>
    <row r="138" spans="1:7" ht="15.75">
      <c r="A138" s="70" t="s">
        <v>209</v>
      </c>
      <c r="B138" s="71" t="s">
        <v>210</v>
      </c>
      <c r="C138" s="72">
        <v>5646.1</v>
      </c>
      <c r="D138" s="72">
        <v>5646.1</v>
      </c>
      <c r="E138" s="72">
        <v>5646.1</v>
      </c>
      <c r="F138" s="72">
        <f t="shared" si="19"/>
        <v>100</v>
      </c>
      <c r="G138" s="72">
        <f t="shared" si="18"/>
        <v>100</v>
      </c>
    </row>
    <row r="139" spans="1:7" ht="15.75">
      <c r="A139" s="66" t="s">
        <v>211</v>
      </c>
      <c r="B139" s="68" t="s">
        <v>212</v>
      </c>
      <c r="C139" s="69">
        <f>SUM(C140:C140)</f>
        <v>11864.6</v>
      </c>
      <c r="D139" s="69">
        <f>SUM(D140:D140)</f>
        <v>11864.6</v>
      </c>
      <c r="E139" s="69">
        <f>SUM(E140:E140)</f>
        <v>11709</v>
      </c>
      <c r="F139" s="69">
        <f t="shared" si="19"/>
        <v>98.688535643848084</v>
      </c>
      <c r="G139" s="69">
        <f t="shared" si="18"/>
        <v>98.688535643848084</v>
      </c>
    </row>
    <row r="140" spans="1:7" ht="15.75">
      <c r="A140" s="70" t="s">
        <v>213</v>
      </c>
      <c r="B140" s="71" t="s">
        <v>214</v>
      </c>
      <c r="C140" s="72">
        <v>11864.6</v>
      </c>
      <c r="D140" s="72">
        <v>11864.6</v>
      </c>
      <c r="E140" s="72">
        <v>11709</v>
      </c>
      <c r="F140" s="72">
        <f t="shared" si="19"/>
        <v>98.688535643848084</v>
      </c>
      <c r="G140" s="72">
        <f t="shared" si="18"/>
        <v>98.688535643848084</v>
      </c>
    </row>
    <row r="141" spans="1:7" ht="15.75">
      <c r="A141" s="66" t="s">
        <v>215</v>
      </c>
      <c r="B141" s="68" t="s">
        <v>216</v>
      </c>
      <c r="C141" s="69">
        <f>SUM(C142:C146)</f>
        <v>68113.7</v>
      </c>
      <c r="D141" s="69">
        <f>SUM(D142:D146)</f>
        <v>68113.7</v>
      </c>
      <c r="E141" s="69">
        <f>SUM(E142:E146)</f>
        <v>67085.099999999991</v>
      </c>
      <c r="F141" s="69">
        <f t="shared" si="19"/>
        <v>98.489877954067978</v>
      </c>
      <c r="G141" s="69">
        <f t="shared" si="18"/>
        <v>98.489877954067978</v>
      </c>
    </row>
    <row r="142" spans="1:7" ht="15.75">
      <c r="A142" s="70" t="s">
        <v>217</v>
      </c>
      <c r="B142" s="71" t="s">
        <v>218</v>
      </c>
      <c r="C142" s="72">
        <v>452.4</v>
      </c>
      <c r="D142" s="72">
        <v>452.4</v>
      </c>
      <c r="E142" s="72">
        <v>452.3</v>
      </c>
      <c r="F142" s="72">
        <f t="shared" si="19"/>
        <v>99.97789566755084</v>
      </c>
      <c r="G142" s="72">
        <f t="shared" si="18"/>
        <v>99.97789566755084</v>
      </c>
    </row>
    <row r="143" spans="1:7" ht="15.75">
      <c r="A143" s="70" t="s">
        <v>219</v>
      </c>
      <c r="B143" s="71" t="s">
        <v>220</v>
      </c>
      <c r="C143" s="72">
        <v>10195.299999999999</v>
      </c>
      <c r="D143" s="72">
        <v>10195.299999999999</v>
      </c>
      <c r="E143" s="72">
        <v>10195.299999999999</v>
      </c>
      <c r="F143" s="72">
        <f t="shared" si="19"/>
        <v>100</v>
      </c>
      <c r="G143" s="72">
        <f t="shared" si="18"/>
        <v>100</v>
      </c>
    </row>
    <row r="144" spans="1:7" ht="15.75">
      <c r="A144" s="70" t="s">
        <v>221</v>
      </c>
      <c r="B144" s="71" t="s">
        <v>222</v>
      </c>
      <c r="C144" s="72">
        <v>20285.3</v>
      </c>
      <c r="D144" s="72">
        <v>20285.3</v>
      </c>
      <c r="E144" s="72">
        <v>19895</v>
      </c>
      <c r="F144" s="72">
        <f t="shared" si="19"/>
        <v>98.075946621445084</v>
      </c>
      <c r="G144" s="72">
        <f t="shared" si="18"/>
        <v>98.075946621445084</v>
      </c>
    </row>
    <row r="145" spans="1:7" ht="15.75">
      <c r="A145" s="70" t="s">
        <v>223</v>
      </c>
      <c r="B145" s="71" t="s">
        <v>224</v>
      </c>
      <c r="C145" s="72">
        <v>33734.800000000003</v>
      </c>
      <c r="D145" s="72">
        <v>33734.800000000003</v>
      </c>
      <c r="E145" s="72">
        <v>33096.6</v>
      </c>
      <c r="F145" s="72">
        <f t="shared" si="19"/>
        <v>98.108185019623633</v>
      </c>
      <c r="G145" s="72">
        <f t="shared" si="18"/>
        <v>98.108185019623633</v>
      </c>
    </row>
    <row r="146" spans="1:7" ht="15.75">
      <c r="A146" s="70" t="s">
        <v>225</v>
      </c>
      <c r="B146" s="71" t="s">
        <v>226</v>
      </c>
      <c r="C146" s="72">
        <v>3445.9</v>
      </c>
      <c r="D146" s="72">
        <v>3445.9</v>
      </c>
      <c r="E146" s="72">
        <v>3445.9</v>
      </c>
      <c r="F146" s="72">
        <f t="shared" si="19"/>
        <v>100</v>
      </c>
      <c r="G146" s="72">
        <f t="shared" si="18"/>
        <v>100</v>
      </c>
    </row>
    <row r="147" spans="1:7" ht="15.75">
      <c r="A147" s="66" t="s">
        <v>227</v>
      </c>
      <c r="B147" s="68" t="s">
        <v>228</v>
      </c>
      <c r="C147" s="69">
        <f>SUM(C148:C148)</f>
        <v>183.9</v>
      </c>
      <c r="D147" s="69">
        <f>SUM(D148:D148)</f>
        <v>183.9</v>
      </c>
      <c r="E147" s="69">
        <f>SUM(E148:E148)</f>
        <v>183.9</v>
      </c>
      <c r="F147" s="69">
        <f t="shared" si="19"/>
        <v>100</v>
      </c>
      <c r="G147" s="69">
        <f t="shared" si="18"/>
        <v>100</v>
      </c>
    </row>
    <row r="148" spans="1:7" ht="31.5">
      <c r="A148" s="70" t="s">
        <v>283</v>
      </c>
      <c r="B148" s="71" t="s">
        <v>282</v>
      </c>
      <c r="C148" s="72">
        <v>183.9</v>
      </c>
      <c r="D148" s="72">
        <v>183.9</v>
      </c>
      <c r="E148" s="72">
        <v>183.9</v>
      </c>
      <c r="F148" s="72">
        <f t="shared" si="19"/>
        <v>100</v>
      </c>
      <c r="G148" s="72">
        <f t="shared" si="18"/>
        <v>100</v>
      </c>
    </row>
    <row r="149" spans="1:7" ht="31.5">
      <c r="A149" s="66" t="s">
        <v>229</v>
      </c>
      <c r="B149" s="68" t="s">
        <v>230</v>
      </c>
      <c r="C149" s="69">
        <f>SUM(C150)</f>
        <v>11.2</v>
      </c>
      <c r="D149" s="69">
        <f>SUM(D150)</f>
        <v>11.2</v>
      </c>
      <c r="E149" s="69">
        <f>SUM(E150)</f>
        <v>11.1</v>
      </c>
      <c r="F149" s="72">
        <f>E149/C149*100</f>
        <v>99.107142857142861</v>
      </c>
      <c r="G149" s="72">
        <v>100</v>
      </c>
    </row>
    <row r="150" spans="1:7" ht="31.5">
      <c r="A150" s="70" t="s">
        <v>231</v>
      </c>
      <c r="B150" s="71" t="s">
        <v>232</v>
      </c>
      <c r="C150" s="72">
        <v>11.2</v>
      </c>
      <c r="D150" s="72">
        <v>11.2</v>
      </c>
      <c r="E150" s="72">
        <v>11.1</v>
      </c>
      <c r="F150" s="72">
        <f>E150/C150*100</f>
        <v>99.107142857142861</v>
      </c>
      <c r="G150" s="72">
        <v>100</v>
      </c>
    </row>
    <row r="151" spans="1:7" ht="47.25">
      <c r="A151" s="66" t="s">
        <v>233</v>
      </c>
      <c r="B151" s="68" t="s">
        <v>234</v>
      </c>
      <c r="C151" s="69">
        <f>SUM(C152:C153)</f>
        <v>5024.2</v>
      </c>
      <c r="D151" s="69">
        <f>SUM(D152:D153)</f>
        <v>5024.2</v>
      </c>
      <c r="E151" s="69">
        <f>SUM(E152:E153)</f>
        <v>5024.2</v>
      </c>
      <c r="F151" s="69">
        <f t="shared" si="19"/>
        <v>100</v>
      </c>
      <c r="G151" s="69">
        <f t="shared" si="18"/>
        <v>100</v>
      </c>
    </row>
    <row r="152" spans="1:7" ht="47.25">
      <c r="A152" s="70" t="s">
        <v>235</v>
      </c>
      <c r="B152" s="71" t="s">
        <v>236</v>
      </c>
      <c r="C152" s="72">
        <v>4674.2</v>
      </c>
      <c r="D152" s="72">
        <v>4674.2</v>
      </c>
      <c r="E152" s="72">
        <v>4674.2</v>
      </c>
      <c r="F152" s="72">
        <f t="shared" si="19"/>
        <v>100</v>
      </c>
      <c r="G152" s="72">
        <f>E152/D152*100</f>
        <v>100</v>
      </c>
    </row>
    <row r="153" spans="1:7" ht="15.75">
      <c r="A153" s="73" t="s">
        <v>235</v>
      </c>
      <c r="B153" s="71" t="s">
        <v>237</v>
      </c>
      <c r="C153" s="72">
        <v>350</v>
      </c>
      <c r="D153" s="72">
        <v>350</v>
      </c>
      <c r="E153" s="72">
        <v>350</v>
      </c>
      <c r="F153" s="72">
        <f>E153/C153*100</f>
        <v>100</v>
      </c>
      <c r="G153" s="72">
        <f>E153/D153*100</f>
        <v>100</v>
      </c>
    </row>
    <row r="154" spans="1:7" ht="15.75">
      <c r="A154" s="66" t="s">
        <v>238</v>
      </c>
      <c r="B154" s="68" t="s">
        <v>239</v>
      </c>
      <c r="C154" s="69">
        <f>SUM(C115,C123,C125,C127,C131,C133,C139,C141,C147,C149,C151)</f>
        <v>236736.20000000004</v>
      </c>
      <c r="D154" s="69">
        <f>SUM(D115,D123,D125,D127,D131,D133,D139,D141,D147,D149,D151)</f>
        <v>236736.20000000004</v>
      </c>
      <c r="E154" s="69">
        <f>SUM(E115,E123,E125,E127,E131,E133,E139,E141,E147,E149,E151)</f>
        <v>234321.09999999998</v>
      </c>
      <c r="F154" s="69">
        <f t="shared" si="19"/>
        <v>98.979834938636316</v>
      </c>
      <c r="G154" s="69">
        <f>E154/D154*100</f>
        <v>98.979834938636316</v>
      </c>
    </row>
    <row r="155" spans="1:7" ht="15.75">
      <c r="A155" s="95"/>
      <c r="B155" s="95"/>
      <c r="C155" s="95"/>
      <c r="D155" s="95"/>
      <c r="E155" s="95"/>
      <c r="F155" s="95"/>
      <c r="G155" s="95"/>
    </row>
    <row r="156" spans="1:7" ht="31.5">
      <c r="A156" s="66" t="s">
        <v>240</v>
      </c>
      <c r="B156" s="67"/>
      <c r="C156" s="69">
        <f>C113-C154</f>
        <v>919.49999999994179</v>
      </c>
      <c r="D156" s="69">
        <f>D113-D154</f>
        <v>919.49999999994179</v>
      </c>
      <c r="E156" s="69">
        <f>E113-E154</f>
        <v>3823.3000000000175</v>
      </c>
      <c r="F156" s="72"/>
      <c r="G156" s="72"/>
    </row>
    <row r="157" spans="1:7" ht="31.5">
      <c r="A157" s="66" t="s">
        <v>241</v>
      </c>
      <c r="B157" s="67" t="s">
        <v>242</v>
      </c>
      <c r="C157" s="69">
        <f>C158+C168+C171</f>
        <v>-919.5</v>
      </c>
      <c r="D157" s="69">
        <f>D158+D168+D171</f>
        <v>-919.5</v>
      </c>
      <c r="E157" s="69">
        <f>E158+E168+E171</f>
        <v>-3823.3000000000175</v>
      </c>
      <c r="F157" s="72"/>
      <c r="G157" s="72"/>
    </row>
    <row r="158" spans="1:7" ht="31.5">
      <c r="A158" s="66" t="s">
        <v>243</v>
      </c>
      <c r="B158" s="67" t="s">
        <v>244</v>
      </c>
      <c r="C158" s="69">
        <f>C163</f>
        <v>-1422.7</v>
      </c>
      <c r="D158" s="69">
        <f>D163</f>
        <v>-1422.7</v>
      </c>
      <c r="E158" s="69">
        <f>E163</f>
        <v>-1422.7</v>
      </c>
      <c r="F158" s="72"/>
      <c r="G158" s="72"/>
    </row>
    <row r="159" spans="1:7" ht="31.5">
      <c r="A159" s="70" t="s">
        <v>245</v>
      </c>
      <c r="B159" s="74" t="s">
        <v>246</v>
      </c>
      <c r="C159" s="72"/>
      <c r="D159" s="72"/>
      <c r="E159" s="72">
        <f>E160</f>
        <v>0</v>
      </c>
      <c r="F159" s="72"/>
      <c r="G159" s="72"/>
    </row>
    <row r="160" spans="1:7" ht="47.25">
      <c r="A160" s="70" t="s">
        <v>247</v>
      </c>
      <c r="B160" s="74" t="s">
        <v>248</v>
      </c>
      <c r="C160" s="72"/>
      <c r="D160" s="72"/>
      <c r="E160" s="72">
        <v>0</v>
      </c>
      <c r="F160" s="72"/>
      <c r="G160" s="72"/>
    </row>
    <row r="161" spans="1:7" ht="31.5">
      <c r="A161" s="70" t="s">
        <v>249</v>
      </c>
      <c r="B161" s="74" t="s">
        <v>250</v>
      </c>
      <c r="C161" s="72"/>
      <c r="D161" s="72"/>
      <c r="E161" s="72">
        <f>E162</f>
        <v>0</v>
      </c>
      <c r="F161" s="72"/>
      <c r="G161" s="72"/>
    </row>
    <row r="162" spans="1:7" ht="47.25">
      <c r="A162" s="70" t="s">
        <v>251</v>
      </c>
      <c r="B162" s="74" t="s">
        <v>252</v>
      </c>
      <c r="C162" s="72"/>
      <c r="D162" s="72"/>
      <c r="E162" s="72">
        <v>0</v>
      </c>
      <c r="F162" s="72"/>
      <c r="G162" s="72"/>
    </row>
    <row r="163" spans="1:7" ht="31.5">
      <c r="A163" s="75" t="s">
        <v>253</v>
      </c>
      <c r="B163" s="76" t="s">
        <v>254</v>
      </c>
      <c r="C163" s="77">
        <v>-1422.7</v>
      </c>
      <c r="D163" s="77">
        <v>-1422.7</v>
      </c>
      <c r="E163" s="77">
        <f>E166</f>
        <v>-1422.7</v>
      </c>
      <c r="F163" s="72"/>
      <c r="G163" s="72"/>
    </row>
    <row r="164" spans="1:7" ht="63">
      <c r="A164" s="70" t="s">
        <v>255</v>
      </c>
      <c r="B164" s="74" t="s">
        <v>256</v>
      </c>
      <c r="C164" s="72"/>
      <c r="D164" s="72">
        <f>D165</f>
        <v>0</v>
      </c>
      <c r="E164" s="72"/>
      <c r="F164" s="78"/>
      <c r="G164" s="78"/>
    </row>
    <row r="165" spans="1:7" ht="63">
      <c r="A165" s="70" t="s">
        <v>255</v>
      </c>
      <c r="B165" s="74" t="s">
        <v>257</v>
      </c>
      <c r="C165" s="78"/>
      <c r="D165" s="78">
        <v>0</v>
      </c>
      <c r="E165" s="78"/>
      <c r="F165" s="78"/>
      <c r="G165" s="78"/>
    </row>
    <row r="166" spans="1:7" ht="31.5">
      <c r="A166" s="70" t="s">
        <v>258</v>
      </c>
      <c r="B166" s="74" t="s">
        <v>259</v>
      </c>
      <c r="C166" s="72">
        <f>C167</f>
        <v>-1422.7</v>
      </c>
      <c r="D166" s="72">
        <f>D167</f>
        <v>-1422.7</v>
      </c>
      <c r="E166" s="72">
        <f>E167</f>
        <v>-1422.7</v>
      </c>
      <c r="F166" s="72"/>
      <c r="G166" s="72"/>
    </row>
    <row r="167" spans="1:7" ht="47.25">
      <c r="A167" s="70" t="s">
        <v>260</v>
      </c>
      <c r="B167" s="74" t="s">
        <v>261</v>
      </c>
      <c r="C167" s="72">
        <v>-1422.7</v>
      </c>
      <c r="D167" s="72">
        <v>-1422.7</v>
      </c>
      <c r="E167" s="72">
        <v>-1422.7</v>
      </c>
      <c r="F167" s="72"/>
      <c r="G167" s="72"/>
    </row>
    <row r="168" spans="1:7" ht="31.5">
      <c r="A168" s="79" t="s">
        <v>262</v>
      </c>
      <c r="B168" s="74" t="s">
        <v>263</v>
      </c>
      <c r="C168" s="72">
        <f t="shared" ref="C168:E169" si="20">C169</f>
        <v>236736.1</v>
      </c>
      <c r="D168" s="72">
        <f t="shared" si="20"/>
        <v>236736.1</v>
      </c>
      <c r="E168" s="72">
        <f t="shared" si="20"/>
        <v>235743.8</v>
      </c>
      <c r="F168" s="72"/>
      <c r="G168" s="72"/>
    </row>
    <row r="169" spans="1:7" ht="15.75">
      <c r="A169" s="79" t="s">
        <v>264</v>
      </c>
      <c r="B169" s="74" t="s">
        <v>265</v>
      </c>
      <c r="C169" s="72">
        <f t="shared" si="20"/>
        <v>236736.1</v>
      </c>
      <c r="D169" s="72">
        <f t="shared" si="20"/>
        <v>236736.1</v>
      </c>
      <c r="E169" s="72">
        <f>E170</f>
        <v>235743.8</v>
      </c>
      <c r="F169" s="72"/>
      <c r="G169" s="72"/>
    </row>
    <row r="170" spans="1:7" ht="31.5">
      <c r="A170" s="79" t="s">
        <v>266</v>
      </c>
      <c r="B170" s="74" t="s">
        <v>267</v>
      </c>
      <c r="C170" s="72">
        <v>236736.1</v>
      </c>
      <c r="D170" s="72">
        <v>236736.1</v>
      </c>
      <c r="E170" s="72">
        <v>235743.8</v>
      </c>
      <c r="F170" s="72"/>
      <c r="G170" s="72"/>
    </row>
    <row r="171" spans="1:7" ht="31.5">
      <c r="A171" s="70" t="s">
        <v>268</v>
      </c>
      <c r="B171" s="74" t="s">
        <v>269</v>
      </c>
      <c r="C171" s="72">
        <f t="shared" ref="C171:E172" si="21">C172</f>
        <v>-236232.9</v>
      </c>
      <c r="D171" s="72">
        <f t="shared" si="21"/>
        <v>-236232.9</v>
      </c>
      <c r="E171" s="72">
        <f>E172</f>
        <v>-238144.4</v>
      </c>
      <c r="F171" s="72"/>
      <c r="G171" s="72"/>
    </row>
    <row r="172" spans="1:7" ht="94.5">
      <c r="A172" s="79" t="s">
        <v>270</v>
      </c>
      <c r="B172" s="74" t="s">
        <v>271</v>
      </c>
      <c r="C172" s="72">
        <f t="shared" si="21"/>
        <v>-236232.9</v>
      </c>
      <c r="D172" s="72">
        <f t="shared" si="21"/>
        <v>-236232.9</v>
      </c>
      <c r="E172" s="72">
        <f t="shared" si="21"/>
        <v>-238144.4</v>
      </c>
      <c r="F172" s="72"/>
      <c r="G172" s="72"/>
    </row>
    <row r="173" spans="1:7" ht="31.5">
      <c r="A173" s="79" t="s">
        <v>272</v>
      </c>
      <c r="B173" s="74" t="s">
        <v>273</v>
      </c>
      <c r="C173" s="72">
        <v>-236232.9</v>
      </c>
      <c r="D173" s="72">
        <v>-236232.9</v>
      </c>
      <c r="E173" s="72">
        <v>-238144.4</v>
      </c>
      <c r="F173" s="72"/>
      <c r="G173" s="72"/>
    </row>
    <row r="174" spans="1:7" ht="15.75">
      <c r="A174" s="66" t="s">
        <v>274</v>
      </c>
      <c r="B174" s="67" t="s">
        <v>275</v>
      </c>
      <c r="C174" s="69">
        <v>503.2</v>
      </c>
      <c r="D174" s="69">
        <v>503.2</v>
      </c>
      <c r="E174" s="69">
        <v>-2400.6</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90" t="s">
        <v>276</v>
      </c>
      <c r="B178" s="90"/>
      <c r="C178" s="91" t="s">
        <v>277</v>
      </c>
      <c r="D178" s="91"/>
      <c r="E178" s="83" t="s">
        <v>278</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2018-10-16T06:33:11Z</cp:lastPrinted>
  <dcterms:created xsi:type="dcterms:W3CDTF">2017-12-08T11:16:10Z</dcterms:created>
  <dcterms:modified xsi:type="dcterms:W3CDTF">2019-03-21T14:37:13Z</dcterms:modified>
</cp:coreProperties>
</file>